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P:\prj_obras_drenagem\2_Aprovação Projetos\_Termos de Referência_Orientações_Legislação\2_Documentos base\"/>
    </mc:Choice>
  </mc:AlternateContent>
  <bookViews>
    <workbookView xWindow="0" yWindow="0" windowWidth="21600" windowHeight="10320"/>
  </bookViews>
  <sheets>
    <sheet name="AGO_2018" sheetId="9" r:id="rId1"/>
    <sheet name="Plan1" sheetId="1" r:id="rId2"/>
  </sheets>
  <definedNames>
    <definedName name="_xlnm.Print_Area" localSheetId="0">AGO_2018!$A$1:$O$87</definedName>
  </definedNames>
  <calcPr calcId="152511"/>
</workbook>
</file>

<file path=xl/calcChain.xml><?xml version="1.0" encoding="utf-8"?>
<calcChain xmlns="http://schemas.openxmlformats.org/spreadsheetml/2006/main">
  <c r="M41" i="9" l="1"/>
  <c r="L41" i="9"/>
  <c r="L45" i="9" l="1"/>
  <c r="M42" i="9"/>
  <c r="C68" i="9" l="1"/>
  <c r="M37" i="9"/>
  <c r="M56" i="9"/>
  <c r="M48" i="9" l="1"/>
  <c r="L48" i="9"/>
  <c r="L33" i="9"/>
  <c r="M49" i="9"/>
  <c r="L49" i="9"/>
  <c r="M47" i="9"/>
  <c r="L47" i="9"/>
  <c r="M46" i="9"/>
  <c r="L44" i="9"/>
  <c r="L43" i="9"/>
  <c r="L40" i="9"/>
  <c r="L39" i="9"/>
  <c r="L38" i="9"/>
  <c r="L37" i="9"/>
  <c r="L36" i="9"/>
  <c r="M35" i="9"/>
  <c r="L35" i="9"/>
  <c r="L34" i="9"/>
  <c r="M33" i="9"/>
  <c r="M32" i="9"/>
  <c r="L32" i="9"/>
  <c r="M31" i="9"/>
  <c r="L31" i="9"/>
  <c r="L30" i="9"/>
  <c r="L29" i="9"/>
  <c r="K50" i="9"/>
  <c r="M50" i="9" l="1"/>
  <c r="L50" i="9"/>
  <c r="L51" i="9" s="1"/>
  <c r="H64" i="9" l="1"/>
  <c r="C64" i="9" s="1"/>
  <c r="H56" i="9"/>
  <c r="H55" i="9"/>
  <c r="M57" i="9" s="1"/>
  <c r="H54" i="9"/>
</calcChain>
</file>

<file path=xl/sharedStrings.xml><?xml version="1.0" encoding="utf-8"?>
<sst xmlns="http://schemas.openxmlformats.org/spreadsheetml/2006/main" count="129" uniqueCount="109">
  <si>
    <t>http://www.sucom.ba.gov.br/servicos/carta-servicos/obras-especiais/autorizacao-para-obra-em-logradouro-publico-eou-especial/</t>
  </si>
  <si>
    <t>pref salvador</t>
  </si>
  <si>
    <t>ALVARÁ OBRAS EM LOGRADOUROS PÚBLICOS</t>
  </si>
  <si>
    <t>http://portalpbh.pbh.gov.br/pbh/ecp/comunidade.do?evento=portlet&amp;pIdPlc=ecpTaxonomiaMenuPortal&amp;app=regulacaourbana&amp;tax=27378&amp;lang=pt_br&amp;pg=5570&amp;taxp=0&amp;</t>
  </si>
  <si>
    <t>belo horizonte</t>
  </si>
  <si>
    <t>Bairro:</t>
  </si>
  <si>
    <t>Município:</t>
  </si>
  <si>
    <t>UF:</t>
  </si>
  <si>
    <t>Nº:</t>
  </si>
  <si>
    <t>Complemento:</t>
  </si>
  <si>
    <t>DOCUMENTOS OBRIGATÓRIOS</t>
  </si>
  <si>
    <t>Anotação de Responsabilidade Técnica - ART de execução (com comprov. de pagamento).</t>
  </si>
  <si>
    <t>Projeto ou croqui com informações claras e precisas do serviço a ser executado.</t>
  </si>
  <si>
    <t>Requerimento assinado pelo responsável técnico ou representante legal com comprovação legal de vínculo.</t>
  </si>
  <si>
    <t>PGRSCC</t>
  </si>
  <si>
    <t>Lei municipal 958 / 2006</t>
  </si>
  <si>
    <t>Aprovação de Plano de Gerenciamento de Resíduos Sólidos (atendimento a Lei Municipal 958/2006 e alterções).</t>
  </si>
  <si>
    <t>Resolução 307/2002 – CONAMA</t>
  </si>
  <si>
    <t>Resolução 348/2004 - CONAMA</t>
  </si>
  <si>
    <t>O REQUERENTE ASSUME RESPONSABILIDADE PELAS INFORMAÇÕES E DOCUMENTOS FORNECIDOS, CIENTE DE QUE PODERÁ
RESPONDER CIVIL E CRIMINALMENTE PELA VERACIDADE DOS MESMOS, CONFORME O ARTIGO 299 DO CÓDIGO PENAL</t>
  </si>
  <si>
    <t>Responsável Técnico</t>
  </si>
  <si>
    <t xml:space="preserve"> 1. DADOS DA OBRA</t>
  </si>
  <si>
    <t>Nome Proprietário:</t>
  </si>
  <si>
    <t>Endereço da Obra:</t>
  </si>
  <si>
    <t>Tipo da Obra: (Conforme Classificação da Legislação)</t>
  </si>
  <si>
    <t>Nº da Inscrição Imobiliária:</t>
  </si>
  <si>
    <t xml:space="preserve"> 2. DADOS DO RESPONSÁVEL TÉCNICO PELO PROJETO</t>
  </si>
  <si>
    <t>N.º A.R.T e/ou R.R.T :</t>
  </si>
  <si>
    <t>Área Construída Existente (Pavimento Térreo)</t>
  </si>
  <si>
    <t>Área a Construir ou Projeção (Pavimento Térreo)</t>
  </si>
  <si>
    <t>Paver</t>
  </si>
  <si>
    <t>Concregrama</t>
  </si>
  <si>
    <t>Paralelepípedo sem rejunte</t>
  </si>
  <si>
    <t>Paralelepípedo rejuntado</t>
  </si>
  <si>
    <t>Blocret sem rejunte</t>
  </si>
  <si>
    <t>Pisos em Concreto</t>
  </si>
  <si>
    <t>Lajota</t>
  </si>
  <si>
    <t>Asfalto</t>
  </si>
  <si>
    <t>Áreas de Muro</t>
  </si>
  <si>
    <t>Área Total do terreno: (Conforme Registro de Imóveis) :</t>
  </si>
  <si>
    <t>TAXA DE PERMEABILIDADE</t>
  </si>
  <si>
    <t>ÁREA TOTAL (m²)</t>
  </si>
  <si>
    <t>ÁREAS TOTAIS</t>
  </si>
  <si>
    <t>TIPO DE PAVIMENTO / REVESTIMENTO</t>
  </si>
  <si>
    <t>Área da Casa de Gás / Bombas</t>
  </si>
  <si>
    <t>Área de Grama</t>
  </si>
  <si>
    <t>Área Permeável (m²)</t>
  </si>
  <si>
    <t>ÁREA IMPERMEÁVEL (Construída + Pavimentada)  (m²)</t>
  </si>
  <si>
    <t>ZONEAMENTO</t>
  </si>
  <si>
    <t>RECUO FRONTAL LEGAL / EFETIVO</t>
  </si>
  <si>
    <t>LEGISLAÇÃO</t>
  </si>
  <si>
    <t>PROJETADOS</t>
  </si>
  <si>
    <t xml:space="preserve"> 7 - DIMENSIONAMENTO DA CAIXA DE DETENÇÃO </t>
  </si>
  <si>
    <t>Proprietário</t>
  </si>
  <si>
    <t>K</t>
  </si>
  <si>
    <t>i (mm/h)</t>
  </si>
  <si>
    <t>t (h)</t>
  </si>
  <si>
    <t>A (m²)</t>
  </si>
  <si>
    <t>Volume de Reservatório (V)  =</t>
  </si>
  <si>
    <r>
      <t xml:space="preserve"> 4. RESUMO - </t>
    </r>
    <r>
      <rPr>
        <u/>
        <sz val="14"/>
        <color theme="1"/>
        <rFont val="Arial Narrow"/>
        <family val="2"/>
      </rPr>
      <t>NÃO PREENCHER</t>
    </r>
  </si>
  <si>
    <t>E-mail :</t>
  </si>
  <si>
    <t>Celular :</t>
  </si>
  <si>
    <t>Telefone Fixo :</t>
  </si>
  <si>
    <t xml:space="preserve">  Onde:</t>
  </si>
  <si>
    <t>-</t>
  </si>
  <si>
    <t>TAXA DE OCUPAÇÃO</t>
  </si>
  <si>
    <t>TAXA DE PERMEABILIDADE MÍNIMA</t>
  </si>
  <si>
    <t>Taxa de Permebilidade</t>
  </si>
  <si>
    <r>
      <t xml:space="preserve"> 3. TABELA DE ÁREAS - PERMEÁVEIS / IMPERMEÁVEIS -</t>
    </r>
    <r>
      <rPr>
        <u/>
        <sz val="14"/>
        <color theme="1"/>
        <rFont val="Arial Narrow"/>
        <family val="2"/>
      </rPr>
      <t xml:space="preserve"> </t>
    </r>
  </si>
  <si>
    <t xml:space="preserve">                  </t>
  </si>
  <si>
    <t>Consulta Amarela</t>
  </si>
  <si>
    <t>ÁREA
IMPERMEÁVEL (m²)</t>
  </si>
  <si>
    <t>ÁREA
PERMEÁVEL     (m²)</t>
  </si>
  <si>
    <t>PREENCHER SOMENTE CAMPOS EM VERDE</t>
  </si>
  <si>
    <t>Espaço para detalhar dimensões das caixas</t>
  </si>
  <si>
    <t>Área de Grama Sintética</t>
  </si>
  <si>
    <t>Matrícula: (Registro de Imóveis)</t>
  </si>
  <si>
    <t>Circunscrição: (Registro de Imóveis)</t>
  </si>
  <si>
    <r>
      <rPr>
        <b/>
        <sz val="13"/>
        <rFont val="Arial Narrow"/>
        <family val="2"/>
      </rPr>
      <t>*</t>
    </r>
    <r>
      <rPr>
        <sz val="13"/>
        <rFont val="Arial Narrow"/>
        <family val="2"/>
      </rPr>
      <t xml:space="preserve">Outros tipos de pavimentos / revestimentos - </t>
    </r>
    <r>
      <rPr>
        <b/>
        <sz val="13"/>
        <rFont val="Arial Narrow"/>
        <family val="2"/>
      </rPr>
      <t>(Especificar fabricante / Taxa de Permeab.)</t>
    </r>
  </si>
  <si>
    <r>
      <t xml:space="preserve"> 5 - PARÂMETROS URBANÍSTICOS - </t>
    </r>
    <r>
      <rPr>
        <u/>
        <sz val="14"/>
        <color theme="1"/>
        <rFont val="Arial Narrow"/>
        <family val="2"/>
      </rPr>
      <t>PREENCHER CAMPOS EM VERDE</t>
    </r>
  </si>
  <si>
    <t>Blocret rejuntado</t>
  </si>
  <si>
    <t xml:space="preserve">Título Profissional </t>
  </si>
  <si>
    <t>Nº Registro</t>
  </si>
  <si>
    <t>Nome Completo</t>
  </si>
  <si>
    <t xml:space="preserve">              PREENCHIDO AUTOMATICAMENTE QUANDO UTILIZAR A ÁREA IMPERMEÁVEL PARA O DIMENSIONAMENTO</t>
  </si>
  <si>
    <t xml:space="preserve"> 6 - CÁLCULO DO VOLUME DO RESERVATÓRIO</t>
  </si>
  <si>
    <t>ou ÁREA TOTAL DO TERRENO (m²) *.</t>
  </si>
  <si>
    <t>*A (m²)</t>
  </si>
  <si>
    <t xml:space="preserve">     T = Tempo de duração da chuva = 1h.</t>
  </si>
  <si>
    <t xml:space="preserve">     V = Volume do reservatório (m³)</t>
  </si>
  <si>
    <t xml:space="preserve">     i = Intensidade da chuva - 0,080 m/h</t>
  </si>
  <si>
    <t xml:space="preserve">     A = ÁREA IMPERMEÁVEL (área construída térreo+área pavimentada) </t>
  </si>
  <si>
    <t>FOLHA ESTATÍSTICA  - DIMENSIONAMENTO DO RESERVATÓRIO DE CONTENÇÃO DE CHEIAS</t>
  </si>
  <si>
    <t xml:space="preserve">     K = Constante adimensional - 0,20</t>
  </si>
  <si>
    <t>* Apresentar especificação técnica do produto (Laudos, ART, etc...)</t>
  </si>
  <si>
    <t>Área de Lixeira</t>
  </si>
  <si>
    <r>
      <t xml:space="preserve">Piso Drenante - </t>
    </r>
    <r>
      <rPr>
        <b/>
        <sz val="14"/>
        <color theme="1"/>
        <rFont val="Arial Narrow"/>
        <family val="2"/>
      </rPr>
      <t>(Especificar fabricante / Taxa de Permeabilidade) *</t>
    </r>
  </si>
  <si>
    <t>RG / CPF / CNPJ:</t>
  </si>
  <si>
    <t>CEP:</t>
  </si>
  <si>
    <t>São José dos Pinhais,</t>
  </si>
  <si>
    <t>(dd/mm/aaaa)</t>
  </si>
  <si>
    <t>Telefone(s) para contato - (Nome):</t>
  </si>
  <si>
    <t>v2 - Set./2018</t>
  </si>
  <si>
    <r>
      <t xml:space="preserve">PREENCHER </t>
    </r>
    <r>
      <rPr>
        <b/>
        <u/>
        <sz val="10.5"/>
        <color theme="1"/>
        <rFont val="Arial Narrow"/>
        <family val="2"/>
      </rPr>
      <t>MANUALMENTE O CAMPO EM VERDE,</t>
    </r>
    <r>
      <rPr>
        <b/>
        <sz val="10.5"/>
        <color theme="1"/>
        <rFont val="Arial Narrow"/>
        <family val="2"/>
      </rPr>
      <t xml:space="preserve"> QUANDO UTILIZAR A ÁREA TOTAL DO TERRENO PARA O DIMENSIONAMENTO</t>
    </r>
  </si>
  <si>
    <t>DATA</t>
  </si>
  <si>
    <r>
      <t xml:space="preserve">   </t>
    </r>
    <r>
      <rPr>
        <b/>
        <sz val="12"/>
        <color theme="1"/>
        <rFont val="Arial Narrow"/>
        <family val="2"/>
      </rPr>
      <t xml:space="preserve">Obs: </t>
    </r>
    <r>
      <rPr>
        <sz val="12"/>
        <color theme="1"/>
        <rFont val="Arial Narrow"/>
        <family val="2"/>
      </rPr>
      <t>O volume deve ser arredondado para o número inteiro seguinte</t>
    </r>
  </si>
  <si>
    <r>
      <rPr>
        <b/>
        <sz val="22"/>
        <color theme="0"/>
        <rFont val="Calibri"/>
        <family val="2"/>
        <scheme val="minor"/>
      </rPr>
      <t>ATENÇÃO</t>
    </r>
    <r>
      <rPr>
        <sz val="20"/>
        <color theme="0"/>
        <rFont val="Calibri"/>
        <family val="2"/>
        <scheme val="minor"/>
      </rPr>
      <t xml:space="preserve"> - NÃO PROTOCOLAR ESTE DOCUMENTO - UTILIZAR REQUERIMENTO PRÓPRIO PARA APROVAÇÕES DE DRENAGEM</t>
    </r>
  </si>
  <si>
    <r>
      <t xml:space="preserve">Pedrisco/brita - </t>
    </r>
    <r>
      <rPr>
        <b/>
        <u/>
        <sz val="12"/>
        <color theme="1"/>
        <rFont val="Arial Narrow"/>
        <family val="2"/>
      </rPr>
      <t>COM</t>
    </r>
    <r>
      <rPr>
        <b/>
        <sz val="12"/>
        <color theme="1"/>
        <rFont val="Arial Narrow"/>
        <family val="2"/>
      </rPr>
      <t xml:space="preserve"> </t>
    </r>
    <r>
      <rPr>
        <sz val="14"/>
        <color theme="1"/>
        <rFont val="Arial Narrow"/>
        <family val="2"/>
      </rPr>
      <t>tráfego de veículos</t>
    </r>
  </si>
  <si>
    <r>
      <t xml:space="preserve">Pedrisco/brita - </t>
    </r>
    <r>
      <rPr>
        <b/>
        <u/>
        <sz val="12"/>
        <color theme="1"/>
        <rFont val="Arial Narrow"/>
        <family val="2"/>
      </rPr>
      <t>SEM</t>
    </r>
    <r>
      <rPr>
        <b/>
        <sz val="14"/>
        <color theme="1"/>
        <rFont val="Arial Narrow"/>
        <family val="2"/>
      </rPr>
      <t xml:space="preserve"> </t>
    </r>
    <r>
      <rPr>
        <sz val="14"/>
        <color theme="1"/>
        <rFont val="Arial Narrow"/>
        <family val="2"/>
      </rPr>
      <t>tráfego de veículos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</si>
</sst>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m²&quot;"/>
    <numFmt numFmtId="165" formatCode="0.00\ &quot;m&quot;"/>
    <numFmt numFmtId="166" formatCode="0\ &quot;m³&quot;"/>
  </numFmts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u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sz val="18"/>
      <color theme="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theme="0"/>
      <name val="Arial Narrow"/>
      <family val="2"/>
    </font>
    <font>
      <sz val="14"/>
      <color theme="1" tint="0.34998626667073579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u/>
      <sz val="13"/>
      <color theme="1"/>
      <name val="Arial Narrow"/>
      <family val="2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Arial Narrow"/>
      <family val="2"/>
    </font>
    <font>
      <b/>
      <u/>
      <sz val="10.5"/>
      <color theme="1"/>
      <name val="Arial Narrow"/>
      <family val="2"/>
    </font>
    <font>
      <b/>
      <sz val="22"/>
      <color theme="0"/>
      <name val="Calibri"/>
      <family val="2"/>
      <scheme val="minor"/>
    </font>
    <font>
      <b/>
      <u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280">
    <xf numFmtId="0" fontId="0" fillId="0" borderId="0" xfId="0"/>
    <xf numFmtId="0" fontId="1" fillId="0" borderId="0" xfId="1" applyAlignment="1" applyProtection="1"/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10" fillId="4" borderId="32" xfId="0" applyNumberFormat="1" applyFont="1" applyFill="1" applyBorder="1" applyAlignment="1" applyProtection="1">
      <alignment horizontal="center" vertical="center"/>
      <protection locked="0"/>
    </xf>
    <xf numFmtId="4" fontId="10" fillId="4" borderId="35" xfId="0" applyNumberFormat="1" applyFont="1" applyFill="1" applyBorder="1" applyAlignment="1" applyProtection="1">
      <alignment horizontal="center" vertical="center"/>
      <protection locked="0"/>
    </xf>
    <xf numFmtId="10" fontId="19" fillId="4" borderId="47" xfId="2" applyNumberFormat="1" applyFont="1" applyFill="1" applyBorder="1" applyAlignment="1" applyProtection="1">
      <alignment horizontal="center" vertical="center"/>
      <protection locked="0"/>
    </xf>
    <xf numFmtId="4" fontId="18" fillId="4" borderId="35" xfId="0" applyNumberFormat="1" applyFont="1" applyFill="1" applyBorder="1" applyAlignment="1" applyProtection="1">
      <alignment horizontal="center" vertical="center"/>
      <protection locked="0"/>
    </xf>
    <xf numFmtId="10" fontId="19" fillId="4" borderId="4" xfId="2" applyNumberFormat="1" applyFont="1" applyFill="1" applyBorder="1" applyAlignment="1" applyProtection="1">
      <alignment horizontal="center" vertical="center"/>
      <protection locked="0"/>
    </xf>
    <xf numFmtId="4" fontId="18" fillId="4" borderId="39" xfId="0" applyNumberFormat="1" applyFont="1" applyFill="1" applyBorder="1" applyAlignment="1" applyProtection="1">
      <alignment horizontal="center" vertical="center"/>
      <protection locked="0"/>
    </xf>
    <xf numFmtId="164" fontId="11" fillId="4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 wrapText="1"/>
    </xf>
    <xf numFmtId="0" fontId="0" fillId="0" borderId="11" xfId="0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0" fontId="11" fillId="2" borderId="23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11" fillId="2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164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/>
    </xf>
    <xf numFmtId="164" fontId="11" fillId="2" borderId="19" xfId="0" applyNumberFormat="1" applyFont="1" applyFill="1" applyBorder="1" applyAlignment="1" applyProtection="1">
      <alignment horizontal="center" vertical="center" wrapText="1"/>
    </xf>
    <xf numFmtId="4" fontId="11" fillId="2" borderId="7" xfId="0" applyNumberFormat="1" applyFont="1" applyFill="1" applyBorder="1" applyAlignment="1" applyProtection="1">
      <alignment horizontal="center" vertical="center" wrapText="1"/>
    </xf>
    <xf numFmtId="0" fontId="14" fillId="2" borderId="42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10" fontId="11" fillId="0" borderId="30" xfId="2" applyNumberFormat="1" applyFont="1" applyFill="1" applyBorder="1" applyAlignment="1" applyProtection="1">
      <alignment horizontal="center" vertical="center"/>
    </xf>
    <xf numFmtId="4" fontId="10" fillId="0" borderId="45" xfId="0" applyNumberFormat="1" applyFont="1" applyFill="1" applyBorder="1" applyAlignment="1" applyProtection="1">
      <alignment horizontal="center" vertical="center"/>
    </xf>
    <xf numFmtId="10" fontId="11" fillId="0" borderId="33" xfId="2" applyNumberFormat="1" applyFont="1" applyFill="1" applyBorder="1" applyAlignment="1" applyProtection="1">
      <alignment horizontal="center" vertical="center"/>
    </xf>
    <xf numFmtId="10" fontId="11" fillId="0" borderId="34" xfId="2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4" fillId="0" borderId="12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10" fillId="0" borderId="45" xfId="0" applyFont="1" applyFill="1" applyBorder="1" applyAlignment="1" applyProtection="1">
      <alignment vertical="center"/>
    </xf>
    <xf numFmtId="0" fontId="10" fillId="0" borderId="46" xfId="0" applyFont="1" applyFill="1" applyBorder="1" applyAlignment="1" applyProtection="1">
      <alignment vertical="center"/>
    </xf>
    <xf numFmtId="0" fontId="11" fillId="0" borderId="46" xfId="0" applyFont="1" applyFill="1" applyBorder="1" applyAlignment="1" applyProtection="1">
      <alignment horizontal="left" vertical="center"/>
    </xf>
    <xf numFmtId="0" fontId="11" fillId="0" borderId="48" xfId="0" applyFont="1" applyFill="1" applyBorder="1" applyAlignment="1" applyProtection="1">
      <alignment horizontal="left" vertical="center"/>
    </xf>
    <xf numFmtId="4" fontId="10" fillId="0" borderId="49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4" fillId="0" borderId="64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vertical="center"/>
    </xf>
    <xf numFmtId="0" fontId="11" fillId="0" borderId="27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horizontal="left" vertical="center"/>
    </xf>
    <xf numFmtId="0" fontId="10" fillId="0" borderId="47" xfId="0" applyFont="1" applyFill="1" applyBorder="1" applyAlignment="1" applyProtection="1">
      <alignment vertical="center"/>
    </xf>
    <xf numFmtId="0" fontId="10" fillId="0" borderId="43" xfId="0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vertical="center"/>
    </xf>
    <xf numFmtId="0" fontId="11" fillId="0" borderId="40" xfId="0" applyFont="1" applyFill="1" applyBorder="1" applyAlignment="1" applyProtection="1">
      <alignment horizontal="left" vertical="center"/>
    </xf>
    <xf numFmtId="0" fontId="11" fillId="0" borderId="38" xfId="0" applyFont="1" applyFill="1" applyBorder="1" applyAlignment="1" applyProtection="1">
      <alignment horizontal="left" vertical="center"/>
    </xf>
    <xf numFmtId="4" fontId="10" fillId="0" borderId="44" xfId="0" applyNumberFormat="1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vertical="center"/>
    </xf>
    <xf numFmtId="0" fontId="10" fillId="0" borderId="34" xfId="0" applyFont="1" applyFill="1" applyBorder="1" applyAlignment="1" applyProtection="1">
      <alignment horizontal="center" vertical="center"/>
    </xf>
    <xf numFmtId="2" fontId="5" fillId="0" borderId="5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vertical="center"/>
    </xf>
    <xf numFmtId="0" fontId="10" fillId="0" borderId="3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14" fillId="0" borderId="56" xfId="0" applyFont="1" applyFill="1" applyBorder="1" applyAlignment="1" applyProtection="1">
      <alignment horizontal="left" vertical="center"/>
    </xf>
    <xf numFmtId="0" fontId="11" fillId="0" borderId="57" xfId="0" applyFont="1" applyFill="1" applyBorder="1" applyAlignment="1" applyProtection="1">
      <alignment horizontal="left" vertical="center"/>
    </xf>
    <xf numFmtId="0" fontId="11" fillId="0" borderId="58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0" fontId="14" fillId="0" borderId="55" xfId="0" applyFont="1" applyFill="1" applyBorder="1" applyAlignment="1" applyProtection="1">
      <alignment horizontal="left" vertical="center"/>
    </xf>
    <xf numFmtId="0" fontId="5" fillId="0" borderId="59" xfId="0" applyFont="1" applyFill="1" applyBorder="1" applyAlignment="1" applyProtection="1">
      <alignment horizontal="left" vertical="center"/>
    </xf>
    <xf numFmtId="0" fontId="0" fillId="0" borderId="55" xfId="0" applyBorder="1" applyAlignment="1" applyProtection="1">
      <alignment vertical="center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left" vertical="center"/>
    </xf>
    <xf numFmtId="4" fontId="10" fillId="0" borderId="10" xfId="0" applyNumberFormat="1" applyFont="1" applyFill="1" applyBorder="1" applyAlignment="1" applyProtection="1">
      <alignment horizontal="center" vertical="center"/>
    </xf>
    <xf numFmtId="4" fontId="10" fillId="0" borderId="6" xfId="0" applyNumberFormat="1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4" fontId="20" fillId="3" borderId="7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left" vertical="center"/>
    </xf>
    <xf numFmtId="0" fontId="10" fillId="0" borderId="31" xfId="0" applyFont="1" applyFill="1" applyBorder="1" applyAlignment="1" applyProtection="1">
      <alignment horizontal="center" vertical="center"/>
    </xf>
    <xf numFmtId="4" fontId="19" fillId="0" borderId="70" xfId="0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vertical="center"/>
    </xf>
    <xf numFmtId="0" fontId="11" fillId="2" borderId="22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vertical="center"/>
    </xf>
    <xf numFmtId="10" fontId="10" fillId="0" borderId="33" xfId="2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5" fillId="0" borderId="0" xfId="0" applyFont="1" applyAlignment="1" applyProtection="1">
      <alignment vertical="center" textRotation="90"/>
    </xf>
    <xf numFmtId="4" fontId="10" fillId="0" borderId="0" xfId="0" applyNumberFormat="1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top"/>
    </xf>
    <xf numFmtId="0" fontId="2" fillId="0" borderId="55" xfId="0" applyFont="1" applyFill="1" applyBorder="1" applyAlignment="1" applyProtection="1">
      <alignment horizontal="left" vertical="top"/>
    </xf>
    <xf numFmtId="0" fontId="3" fillId="0" borderId="11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 wrapText="1"/>
    </xf>
    <xf numFmtId="4" fontId="10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5" xfId="0" applyFont="1" applyFill="1" applyBorder="1" applyAlignment="1" applyProtection="1">
      <alignment vertical="center"/>
    </xf>
    <xf numFmtId="10" fontId="11" fillId="4" borderId="33" xfId="2" applyNumberFormat="1" applyFont="1" applyFill="1" applyBorder="1" applyAlignment="1" applyProtection="1">
      <alignment horizontal="center" vertical="center"/>
      <protection locked="0"/>
    </xf>
    <xf numFmtId="0" fontId="5" fillId="4" borderId="74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5" fillId="0" borderId="59" xfId="0" applyFont="1" applyFill="1" applyBorder="1" applyAlignment="1" applyProtection="1">
      <alignment horizontal="left" vertical="top"/>
    </xf>
    <xf numFmtId="0" fontId="28" fillId="0" borderId="5" xfId="0" applyFont="1" applyFill="1" applyBorder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left" vertical="center" wrapText="1"/>
    </xf>
    <xf numFmtId="0" fontId="10" fillId="0" borderId="27" xfId="0" applyFont="1" applyFill="1" applyBorder="1" applyAlignment="1" applyProtection="1">
      <alignment horizontal="left" vertical="center" wrapText="1"/>
    </xf>
    <xf numFmtId="0" fontId="10" fillId="0" borderId="34" xfId="0" applyFont="1" applyFill="1" applyBorder="1" applyAlignment="1" applyProtection="1">
      <alignment horizontal="left" vertical="center" wrapText="1"/>
    </xf>
    <xf numFmtId="4" fontId="10" fillId="0" borderId="35" xfId="0" applyNumberFormat="1" applyFont="1" applyFill="1" applyBorder="1" applyAlignment="1" applyProtection="1">
      <alignment horizontal="center" vertical="center"/>
    </xf>
    <xf numFmtId="4" fontId="10" fillId="0" borderId="66" xfId="0" applyNumberFormat="1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4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4" borderId="37" xfId="0" applyFont="1" applyFill="1" applyBorder="1" applyAlignment="1" applyProtection="1">
      <alignment horizontal="left" vertical="center" wrapText="1"/>
      <protection locked="0"/>
    </xf>
    <xf numFmtId="0" fontId="10" fillId="4" borderId="27" xfId="0" applyFont="1" applyFill="1" applyBorder="1" applyAlignment="1" applyProtection="1">
      <alignment horizontal="left" vertical="center" wrapText="1"/>
      <protection locked="0"/>
    </xf>
    <xf numFmtId="0" fontId="10" fillId="4" borderId="34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50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justify" vertical="center"/>
      <protection locked="0"/>
    </xf>
    <xf numFmtId="0" fontId="10" fillId="0" borderId="0" xfId="0" applyFont="1" applyFill="1" applyBorder="1" applyAlignment="1" applyProtection="1">
      <alignment horizontal="justify" vertical="center"/>
      <protection locked="0"/>
    </xf>
    <xf numFmtId="0" fontId="10" fillId="0" borderId="11" xfId="0" applyFont="1" applyFill="1" applyBorder="1" applyAlignment="1" applyProtection="1">
      <alignment horizontal="justify" vertical="center"/>
      <protection locked="0"/>
    </xf>
    <xf numFmtId="0" fontId="21" fillId="0" borderId="13" xfId="0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horizontal="left" vertical="center"/>
    </xf>
    <xf numFmtId="0" fontId="21" fillId="0" borderId="14" xfId="0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left" vertical="center" wrapText="1"/>
    </xf>
    <xf numFmtId="0" fontId="10" fillId="0" borderId="26" xfId="0" applyFont="1" applyFill="1" applyBorder="1" applyAlignment="1" applyProtection="1">
      <alignment horizontal="left" vertical="center" wrapText="1"/>
    </xf>
    <xf numFmtId="0" fontId="10" fillId="0" borderId="31" xfId="0" applyFont="1" applyFill="1" applyBorder="1" applyAlignment="1" applyProtection="1">
      <alignment horizontal="left" vertical="center" wrapText="1"/>
    </xf>
    <xf numFmtId="0" fontId="26" fillId="5" borderId="71" xfId="0" applyFont="1" applyFill="1" applyBorder="1" applyAlignment="1" applyProtection="1">
      <alignment horizontal="center" vertical="center" textRotation="90"/>
    </xf>
    <xf numFmtId="0" fontId="26" fillId="5" borderId="72" xfId="0" applyFont="1" applyFill="1" applyBorder="1" applyAlignment="1" applyProtection="1">
      <alignment horizontal="center" vertical="center" textRotation="90"/>
    </xf>
    <xf numFmtId="0" fontId="26" fillId="5" borderId="73" xfId="0" applyFont="1" applyFill="1" applyBorder="1" applyAlignment="1" applyProtection="1">
      <alignment horizontal="center" vertical="center" textRotation="90"/>
    </xf>
    <xf numFmtId="3" fontId="16" fillId="0" borderId="5" xfId="0" applyNumberFormat="1" applyFont="1" applyFill="1" applyBorder="1" applyAlignment="1" applyProtection="1">
      <alignment horizontal="left" vertical="center"/>
      <protection locked="0"/>
    </xf>
    <xf numFmtId="0" fontId="16" fillId="0" borderId="5" xfId="0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166" fontId="20" fillId="3" borderId="7" xfId="0" applyNumberFormat="1" applyFont="1" applyFill="1" applyBorder="1" applyAlignment="1" applyProtection="1">
      <alignment horizontal="center" vertical="center"/>
    </xf>
    <xf numFmtId="166" fontId="20" fillId="3" borderId="8" xfId="0" applyNumberFormat="1" applyFont="1" applyFill="1" applyBorder="1" applyAlignment="1" applyProtection="1">
      <alignment horizontal="center" vertical="center"/>
    </xf>
    <xf numFmtId="166" fontId="20" fillId="3" borderId="20" xfId="0" applyNumberFormat="1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top" wrapText="1"/>
    </xf>
    <xf numFmtId="0" fontId="5" fillId="0" borderId="61" xfId="0" applyFont="1" applyFill="1" applyBorder="1" applyAlignment="1" applyProtection="1">
      <alignment horizontal="center" vertical="top" wrapText="1"/>
    </xf>
    <xf numFmtId="0" fontId="5" fillId="0" borderId="62" xfId="0" applyFont="1" applyFill="1" applyBorder="1" applyAlignment="1" applyProtection="1">
      <alignment horizontal="center" vertical="top" wrapText="1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6" fillId="0" borderId="24" xfId="0" applyFont="1" applyFill="1" applyBorder="1" applyAlignment="1" applyProtection="1">
      <alignment horizontal="left" vertical="center"/>
      <protection locked="0"/>
    </xf>
    <xf numFmtId="0" fontId="11" fillId="2" borderId="53" xfId="0" applyFont="1" applyFill="1" applyBorder="1" applyAlignment="1" applyProtection="1">
      <alignment horizontal="left" vertical="center"/>
    </xf>
    <xf numFmtId="0" fontId="11" fillId="2" borderId="54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left" vertical="center"/>
    </xf>
    <xf numFmtId="0" fontId="11" fillId="2" borderId="2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" fontId="16" fillId="0" borderId="24" xfId="0" applyNumberFormat="1" applyFont="1" applyFill="1" applyBorder="1" applyAlignment="1" applyProtection="1">
      <alignment horizontal="left" vertical="center"/>
      <protection locked="0"/>
    </xf>
    <xf numFmtId="1" fontId="16" fillId="0" borderId="5" xfId="0" applyNumberFormat="1" applyFont="1" applyFill="1" applyBorder="1" applyAlignment="1" applyProtection="1">
      <alignment horizontal="left" vertical="center"/>
      <protection locked="0"/>
    </xf>
    <xf numFmtId="1" fontId="16" fillId="0" borderId="6" xfId="0" applyNumberFormat="1" applyFont="1" applyFill="1" applyBorder="1" applyAlignment="1" applyProtection="1">
      <alignment horizontal="left" vertical="center"/>
      <protection locked="0"/>
    </xf>
    <xf numFmtId="4" fontId="10" fillId="0" borderId="35" xfId="0" applyNumberFormat="1" applyFont="1" applyFill="1" applyBorder="1" applyAlignment="1" applyProtection="1">
      <alignment horizontal="center" vertical="center"/>
      <protection locked="0"/>
    </xf>
    <xf numFmtId="4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22" fillId="4" borderId="12" xfId="0" applyFont="1" applyFill="1" applyBorder="1" applyAlignment="1" applyProtection="1">
      <alignment horizontal="left" vertical="center" wrapText="1"/>
      <protection locked="0"/>
    </xf>
    <xf numFmtId="0" fontId="22" fillId="4" borderId="0" xfId="0" applyFont="1" applyFill="1" applyBorder="1" applyAlignment="1" applyProtection="1">
      <alignment horizontal="left" vertical="center" wrapText="1"/>
      <protection locked="0"/>
    </xf>
    <xf numFmtId="0" fontId="22" fillId="4" borderId="50" xfId="0" applyFont="1" applyFill="1" applyBorder="1" applyAlignment="1" applyProtection="1">
      <alignment horizontal="left" vertical="center" wrapText="1"/>
      <protection locked="0"/>
    </xf>
    <xf numFmtId="0" fontId="22" fillId="4" borderId="43" xfId="0" applyFont="1" applyFill="1" applyBorder="1" applyAlignment="1" applyProtection="1">
      <alignment horizontal="left" vertical="center" wrapText="1"/>
      <protection locked="0"/>
    </xf>
    <xf numFmtId="0" fontId="22" fillId="4" borderId="40" xfId="0" applyFont="1" applyFill="1" applyBorder="1" applyAlignment="1" applyProtection="1">
      <alignment horizontal="left" vertical="center" wrapText="1"/>
      <protection locked="0"/>
    </xf>
    <xf numFmtId="0" fontId="22" fillId="4" borderId="3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left" vertical="center"/>
    </xf>
    <xf numFmtId="0" fontId="3" fillId="0" borderId="59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55" xfId="0" applyBorder="1"/>
    <xf numFmtId="0" fontId="11" fillId="2" borderId="52" xfId="0" applyFont="1" applyFill="1" applyBorder="1" applyAlignment="1" applyProtection="1">
      <alignment horizontal="left" vertical="center"/>
    </xf>
    <xf numFmtId="166" fontId="20" fillId="0" borderId="0" xfId="0" applyNumberFormat="1" applyFont="1" applyFill="1" applyBorder="1" applyAlignment="1" applyProtection="1">
      <alignment horizontal="center" vertical="center"/>
    </xf>
    <xf numFmtId="4" fontId="19" fillId="0" borderId="39" xfId="0" applyNumberFormat="1" applyFont="1" applyFill="1" applyBorder="1" applyAlignment="1" applyProtection="1">
      <alignment horizontal="center" vertical="center"/>
      <protection locked="0"/>
    </xf>
    <xf numFmtId="4" fontId="19" fillId="0" borderId="69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10" fontId="10" fillId="0" borderId="35" xfId="2" applyNumberFormat="1" applyFont="1" applyBorder="1" applyAlignment="1" applyProtection="1">
      <alignment horizontal="center" vertical="center"/>
    </xf>
    <xf numFmtId="10" fontId="10" fillId="0" borderId="66" xfId="2" applyNumberFormat="1" applyFont="1" applyBorder="1" applyAlignment="1" applyProtection="1">
      <alignment horizontal="center" vertical="center"/>
    </xf>
    <xf numFmtId="165" fontId="5" fillId="4" borderId="39" xfId="0" applyNumberFormat="1" applyFont="1" applyFill="1" applyBorder="1" applyAlignment="1" applyProtection="1">
      <alignment horizontal="center" vertical="center"/>
      <protection locked="0"/>
    </xf>
    <xf numFmtId="165" fontId="5" fillId="4" borderId="69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justify" vertical="center"/>
      <protection locked="0"/>
    </xf>
    <xf numFmtId="0" fontId="10" fillId="0" borderId="16" xfId="0" applyFont="1" applyFill="1" applyBorder="1" applyAlignment="1" applyProtection="1">
      <alignment horizontal="justify" vertical="center"/>
      <protection locked="0"/>
    </xf>
    <xf numFmtId="0" fontId="10" fillId="0" borderId="17" xfId="0" applyFont="1" applyFill="1" applyBorder="1" applyAlignment="1" applyProtection="1">
      <alignment horizontal="justify" vertical="center"/>
      <protection locked="0"/>
    </xf>
    <xf numFmtId="10" fontId="10" fillId="0" borderId="35" xfId="2" applyNumberFormat="1" applyFont="1" applyFill="1" applyBorder="1" applyAlignment="1" applyProtection="1">
      <alignment horizontal="center" vertical="center"/>
    </xf>
    <xf numFmtId="10" fontId="10" fillId="0" borderId="66" xfId="2" applyNumberFormat="1" applyFont="1" applyFill="1" applyBorder="1" applyAlignment="1" applyProtection="1">
      <alignment horizontal="center" vertical="center"/>
    </xf>
    <xf numFmtId="4" fontId="20" fillId="3" borderId="18" xfId="0" applyNumberFormat="1" applyFont="1" applyFill="1" applyBorder="1" applyAlignment="1" applyProtection="1">
      <alignment horizontal="center" vertical="center"/>
      <protection locked="0"/>
    </xf>
    <xf numFmtId="4" fontId="20" fillId="3" borderId="5" xfId="0" applyNumberFormat="1" applyFont="1" applyFill="1" applyBorder="1" applyAlignment="1" applyProtection="1">
      <alignment horizontal="center" vertical="center"/>
      <protection locked="0"/>
    </xf>
    <xf numFmtId="4" fontId="20" fillId="3" borderId="25" xfId="0" applyNumberFormat="1" applyFont="1" applyFill="1" applyBorder="1" applyAlignment="1" applyProtection="1">
      <alignment horizontal="center" vertical="center"/>
      <protection locked="0"/>
    </xf>
    <xf numFmtId="0" fontId="11" fillId="0" borderId="76" xfId="0" applyFont="1" applyFill="1" applyBorder="1" applyAlignment="1" applyProtection="1">
      <alignment horizontal="center"/>
    </xf>
    <xf numFmtId="0" fontId="11" fillId="0" borderId="77" xfId="0" applyFont="1" applyFill="1" applyBorder="1" applyAlignment="1" applyProtection="1">
      <alignment horizontal="center"/>
    </xf>
    <xf numFmtId="0" fontId="11" fillId="0" borderId="78" xfId="0" applyFont="1" applyFill="1" applyBorder="1" applyAlignment="1" applyProtection="1">
      <alignment horizontal="center"/>
    </xf>
    <xf numFmtId="0" fontId="11" fillId="2" borderId="63" xfId="0" applyFont="1" applyFill="1" applyBorder="1" applyAlignment="1" applyProtection="1">
      <alignment horizontal="left" vertical="center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" fillId="0" borderId="4" xfId="1" applyFill="1" applyBorder="1" applyAlignment="1" applyProtection="1">
      <alignment horizontal="left" vertical="center"/>
      <protection locked="0"/>
    </xf>
    <xf numFmtId="4" fontId="10" fillId="0" borderId="68" xfId="0" applyNumberFormat="1" applyFont="1" applyFill="1" applyBorder="1" applyAlignment="1" applyProtection="1">
      <alignment horizontal="center" vertical="center"/>
      <protection locked="0"/>
    </xf>
    <xf numFmtId="4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4" fontId="10" fillId="0" borderId="32" xfId="0" applyNumberFormat="1" applyFont="1" applyFill="1" applyBorder="1" applyAlignment="1" applyProtection="1">
      <alignment horizontal="center" vertical="center"/>
    </xf>
    <xf numFmtId="4" fontId="10" fillId="0" borderId="67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3" fontId="16" fillId="0" borderId="4" xfId="0" applyNumberFormat="1" applyFont="1" applyFill="1" applyBorder="1" applyAlignment="1" applyProtection="1">
      <alignment horizontal="left" vertical="center"/>
      <protection locked="0"/>
    </xf>
  </cellXfs>
  <cellStyles count="3">
    <cellStyle name="Hiperlink" xfId="1" builtinId="8"/>
    <cellStyle name="Normal" xfId="0" builtinId="0"/>
    <cellStyle name="Porcentagem" xfId="2" builtinId="5"/>
  </cellStyles>
  <dxfs count="1">
    <dxf>
      <font>
        <b/>
        <i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portalpbh.pbh.gov.br/pbh/ecp/comunidade.do?evento=portlet&amp;pIdPlc=ecpTaxonomiaMenuPortal&amp;app=regulacaourbana&amp;tax=27378&amp;lang=pt_br&amp;pg=5570&amp;taxp=0&amp;" TargetMode="External"/><Relationship Id="rId1" Type="http://schemas.openxmlformats.org/officeDocument/2006/relationships/hyperlink" Target="http://www.sucom.ba.gov.br/servicos/carta-servicos/obras-especiais/autorizacao-para-obra-em-logradouro-publico-eou-espe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0"/>
  <sheetViews>
    <sheetView showGridLines="0" tabSelected="1" showWhiteSpace="0" view="pageBreakPreview" zoomScale="85" zoomScaleSheetLayoutView="85" workbookViewId="0">
      <selection activeCell="S15" sqref="S14:S15"/>
    </sheetView>
  </sheetViews>
  <sheetFormatPr defaultRowHeight="15" x14ac:dyDescent="0.25"/>
  <cols>
    <col min="1" max="1" width="1.7109375" style="20" customWidth="1"/>
    <col min="2" max="2" width="7.42578125" style="20" customWidth="1"/>
    <col min="3" max="6" width="9.140625" style="20"/>
    <col min="7" max="7" width="17.42578125" style="20" customWidth="1"/>
    <col min="8" max="8" width="17.42578125" style="133" customWidth="1"/>
    <col min="9" max="9" width="9.140625" style="20"/>
    <col min="10" max="10" width="21.28515625" style="20" bestFit="1" customWidth="1"/>
    <col min="11" max="11" width="19.7109375" style="20" customWidth="1"/>
    <col min="12" max="12" width="17.7109375" style="20" customWidth="1"/>
    <col min="13" max="13" width="17.85546875" style="20" customWidth="1"/>
    <col min="14" max="14" width="1" style="20" customWidth="1"/>
    <col min="15" max="15" width="7" style="20" customWidth="1"/>
    <col min="16" max="16" width="2.140625" style="20" customWidth="1"/>
    <col min="17" max="16384" width="9.140625" style="20"/>
  </cols>
  <sheetData>
    <row r="1" spans="2:22" ht="24.95" customHeight="1" x14ac:dyDescent="0.25">
      <c r="B1" s="167" t="s">
        <v>92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47"/>
    </row>
    <row r="2" spans="2:22" ht="19.5" x14ac:dyDescent="0.25">
      <c r="B2" s="275" t="s">
        <v>102</v>
      </c>
      <c r="C2" s="275"/>
      <c r="D2" s="278"/>
      <c r="E2" s="278"/>
      <c r="F2" s="278"/>
      <c r="G2" s="278"/>
      <c r="H2" s="278"/>
      <c r="I2" s="278"/>
      <c r="J2" s="278"/>
      <c r="K2" s="278"/>
      <c r="L2" s="278"/>
      <c r="M2" s="21"/>
      <c r="O2" s="147"/>
    </row>
    <row r="3" spans="2:22" ht="9.9499999999999993" customHeight="1" thickBot="1" x14ac:dyDescent="0.3"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4"/>
      <c r="N3" s="24"/>
      <c r="O3" s="147"/>
      <c r="P3" s="25"/>
      <c r="Q3" s="25"/>
      <c r="R3" s="25"/>
      <c r="S3" s="25"/>
      <c r="T3" s="25"/>
      <c r="U3" s="25"/>
      <c r="V3" s="25"/>
    </row>
    <row r="4" spans="2:22" ht="16.5" customHeight="1" x14ac:dyDescent="0.25">
      <c r="B4" s="217" t="s">
        <v>21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68"/>
      <c r="O4" s="200" t="s">
        <v>106</v>
      </c>
      <c r="P4" s="25"/>
      <c r="Q4" s="25"/>
      <c r="R4" s="25"/>
      <c r="S4" s="25"/>
      <c r="T4" s="25"/>
      <c r="U4" s="25"/>
      <c r="V4" s="25"/>
    </row>
    <row r="5" spans="2:22" s="33" customFormat="1" ht="15" customHeight="1" x14ac:dyDescent="0.25">
      <c r="B5" s="26" t="s">
        <v>22</v>
      </c>
      <c r="C5" s="27"/>
      <c r="D5" s="27"/>
      <c r="E5" s="27"/>
      <c r="F5" s="27"/>
      <c r="G5" s="27"/>
      <c r="H5" s="28"/>
      <c r="I5" s="27"/>
      <c r="J5" s="27"/>
      <c r="K5" s="52"/>
      <c r="L5" s="29" t="s">
        <v>97</v>
      </c>
      <c r="M5" s="30"/>
      <c r="N5" s="31"/>
      <c r="O5" s="201"/>
      <c r="P5" s="32"/>
      <c r="Q5" s="32"/>
      <c r="R5" s="32"/>
      <c r="S5" s="32"/>
      <c r="T5" s="32"/>
      <c r="U5" s="32"/>
      <c r="V5" s="32"/>
    </row>
    <row r="6" spans="2:22" ht="24.95" customHeight="1" x14ac:dyDescent="0.25">
      <c r="B6" s="173"/>
      <c r="C6" s="174"/>
      <c r="D6" s="174"/>
      <c r="E6" s="174"/>
      <c r="F6" s="174"/>
      <c r="G6" s="174"/>
      <c r="H6" s="174"/>
      <c r="I6" s="174"/>
      <c r="J6" s="174"/>
      <c r="K6" s="175"/>
      <c r="L6" s="176"/>
      <c r="M6" s="177"/>
      <c r="N6" s="178"/>
      <c r="O6" s="201"/>
      <c r="P6" s="25"/>
      <c r="Q6" s="25"/>
      <c r="R6" s="25"/>
      <c r="S6" s="25"/>
      <c r="T6" s="25"/>
      <c r="U6" s="25"/>
      <c r="V6" s="25"/>
    </row>
    <row r="7" spans="2:22" s="33" customFormat="1" ht="15" customHeight="1" x14ac:dyDescent="0.25">
      <c r="B7" s="34" t="s">
        <v>23</v>
      </c>
      <c r="C7" s="35"/>
      <c r="D7" s="35"/>
      <c r="E7" s="35"/>
      <c r="F7" s="35"/>
      <c r="G7" s="35"/>
      <c r="H7" s="36"/>
      <c r="I7" s="35"/>
      <c r="J7" s="37"/>
      <c r="K7" s="38" t="s">
        <v>8</v>
      </c>
      <c r="L7" s="39" t="s">
        <v>9</v>
      </c>
      <c r="M7" s="30"/>
      <c r="N7" s="31"/>
      <c r="O7" s="201"/>
      <c r="P7" s="32"/>
      <c r="Q7" s="32"/>
      <c r="R7" s="32"/>
      <c r="S7" s="32"/>
      <c r="T7" s="32"/>
      <c r="U7" s="32"/>
      <c r="V7" s="32"/>
    </row>
    <row r="8" spans="2:22" ht="24.95" customHeight="1" x14ac:dyDescent="0.25">
      <c r="B8" s="173"/>
      <c r="C8" s="174"/>
      <c r="D8" s="174"/>
      <c r="E8" s="174"/>
      <c r="F8" s="174"/>
      <c r="G8" s="174"/>
      <c r="H8" s="174"/>
      <c r="I8" s="174"/>
      <c r="J8" s="175"/>
      <c r="K8" s="163"/>
      <c r="L8" s="215"/>
      <c r="M8" s="204"/>
      <c r="N8" s="205"/>
      <c r="O8" s="201"/>
    </row>
    <row r="9" spans="2:22" s="33" customFormat="1" ht="15" customHeight="1" x14ac:dyDescent="0.25">
      <c r="B9" s="34" t="s">
        <v>5</v>
      </c>
      <c r="C9" s="35"/>
      <c r="D9" s="35"/>
      <c r="E9" s="35"/>
      <c r="F9" s="29" t="s">
        <v>6</v>
      </c>
      <c r="G9" s="35"/>
      <c r="H9" s="36"/>
      <c r="I9" s="35"/>
      <c r="J9" s="27"/>
      <c r="K9" s="40" t="s">
        <v>7</v>
      </c>
      <c r="L9" s="39" t="s">
        <v>98</v>
      </c>
      <c r="M9" s="30"/>
      <c r="N9" s="31"/>
      <c r="O9" s="201"/>
      <c r="P9" s="32"/>
      <c r="Q9" s="32"/>
      <c r="R9" s="32"/>
      <c r="S9" s="32"/>
      <c r="T9" s="32"/>
      <c r="U9" s="32"/>
      <c r="V9" s="32"/>
    </row>
    <row r="10" spans="2:22" ht="24.95" customHeight="1" x14ac:dyDescent="0.25">
      <c r="B10" s="216"/>
      <c r="C10" s="204"/>
      <c r="D10" s="204"/>
      <c r="E10" s="269"/>
      <c r="F10" s="215"/>
      <c r="G10" s="204"/>
      <c r="H10" s="204"/>
      <c r="I10" s="204"/>
      <c r="J10" s="269"/>
      <c r="K10" s="164"/>
      <c r="L10" s="215"/>
      <c r="M10" s="204"/>
      <c r="N10" s="205"/>
      <c r="O10" s="201"/>
    </row>
    <row r="11" spans="2:22" s="33" customFormat="1" ht="15" customHeight="1" x14ac:dyDescent="0.25">
      <c r="B11" s="34" t="s">
        <v>101</v>
      </c>
      <c r="C11" s="35"/>
      <c r="D11" s="35"/>
      <c r="E11" s="35"/>
      <c r="F11" s="35"/>
      <c r="G11" s="35"/>
      <c r="H11" s="36"/>
      <c r="I11" s="35"/>
      <c r="J11" s="27"/>
      <c r="K11" s="35"/>
      <c r="L11" s="35"/>
      <c r="M11" s="30"/>
      <c r="N11" s="41"/>
      <c r="O11" s="201"/>
      <c r="P11" s="32"/>
      <c r="Q11" s="32"/>
      <c r="R11" s="32"/>
      <c r="S11" s="32"/>
      <c r="T11" s="32"/>
      <c r="U11" s="32"/>
      <c r="V11" s="32"/>
    </row>
    <row r="12" spans="2:22" ht="24.95" customHeight="1" x14ac:dyDescent="0.25">
      <c r="B12" s="216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5"/>
      <c r="O12" s="201"/>
    </row>
    <row r="13" spans="2:22" s="33" customFormat="1" ht="15" customHeight="1" x14ac:dyDescent="0.25">
      <c r="B13" s="34" t="s">
        <v>24</v>
      </c>
      <c r="C13" s="35"/>
      <c r="D13" s="35"/>
      <c r="E13" s="35"/>
      <c r="F13" s="35"/>
      <c r="G13" s="35"/>
      <c r="H13" s="36"/>
      <c r="I13" s="35"/>
      <c r="J13" s="27"/>
      <c r="K13" s="35"/>
      <c r="L13" s="35"/>
      <c r="M13" s="30"/>
      <c r="N13" s="41"/>
      <c r="O13" s="201"/>
      <c r="P13" s="32"/>
      <c r="Q13" s="32"/>
      <c r="R13" s="32"/>
      <c r="S13" s="32"/>
      <c r="T13" s="32"/>
      <c r="U13" s="32"/>
      <c r="V13" s="32"/>
    </row>
    <row r="14" spans="2:22" ht="24.95" customHeight="1" x14ac:dyDescent="0.25">
      <c r="B14" s="216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5"/>
      <c r="O14" s="201"/>
    </row>
    <row r="15" spans="2:22" s="33" customFormat="1" ht="15" customHeight="1" x14ac:dyDescent="0.25">
      <c r="B15" s="34" t="s">
        <v>25</v>
      </c>
      <c r="C15" s="35"/>
      <c r="D15" s="35"/>
      <c r="E15" s="35"/>
      <c r="F15" s="35"/>
      <c r="G15" s="35"/>
      <c r="H15" s="144" t="s">
        <v>76</v>
      </c>
      <c r="I15" s="35"/>
      <c r="J15" s="37"/>
      <c r="K15" s="24" t="s">
        <v>77</v>
      </c>
      <c r="L15" s="35"/>
      <c r="M15" s="30"/>
      <c r="N15" s="31"/>
      <c r="O15" s="201"/>
      <c r="P15" s="32"/>
      <c r="Q15" s="32"/>
      <c r="R15" s="32"/>
      <c r="S15" s="32"/>
      <c r="T15" s="32"/>
      <c r="U15" s="32"/>
      <c r="V15" s="32"/>
    </row>
    <row r="16" spans="2:22" ht="24.95" customHeight="1" x14ac:dyDescent="0.25">
      <c r="B16" s="225"/>
      <c r="C16" s="226"/>
      <c r="D16" s="226"/>
      <c r="E16" s="226"/>
      <c r="F16" s="226"/>
      <c r="G16" s="227"/>
      <c r="H16" s="279"/>
      <c r="I16" s="204"/>
      <c r="J16" s="269"/>
      <c r="K16" s="215"/>
      <c r="L16" s="204"/>
      <c r="M16" s="204"/>
      <c r="N16" s="143"/>
      <c r="O16" s="201"/>
    </row>
    <row r="17" spans="2:22" ht="5.0999999999999996" customHeight="1" thickBot="1" x14ac:dyDescent="0.3">
      <c r="B17" s="43"/>
      <c r="C17" s="44"/>
      <c r="D17" s="44"/>
      <c r="E17" s="44"/>
      <c r="F17" s="44"/>
      <c r="G17" s="45"/>
      <c r="H17" s="46"/>
      <c r="I17" s="44"/>
      <c r="J17" s="44"/>
      <c r="K17" s="44"/>
      <c r="L17" s="44"/>
      <c r="M17" s="47"/>
      <c r="N17" s="42"/>
      <c r="O17" s="201"/>
    </row>
    <row r="18" spans="2:22" ht="18" x14ac:dyDescent="0.25">
      <c r="B18" s="217" t="s">
        <v>26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48"/>
      <c r="O18" s="201"/>
    </row>
    <row r="19" spans="2:22" s="51" customFormat="1" ht="15" customHeight="1" x14ac:dyDescent="0.25">
      <c r="B19" s="222" t="s">
        <v>83</v>
      </c>
      <c r="C19" s="223"/>
      <c r="D19" s="223"/>
      <c r="E19" s="223"/>
      <c r="F19" s="223"/>
      <c r="G19" s="223"/>
      <c r="H19" s="223"/>
      <c r="I19" s="224"/>
      <c r="J19" s="52" t="s">
        <v>81</v>
      </c>
      <c r="K19" s="37"/>
      <c r="L19" s="52" t="s">
        <v>82</v>
      </c>
      <c r="M19" s="49"/>
      <c r="N19" s="50"/>
      <c r="O19" s="201"/>
    </row>
    <row r="20" spans="2:22" ht="24.95" customHeight="1" x14ac:dyDescent="0.25">
      <c r="B20" s="216"/>
      <c r="C20" s="204"/>
      <c r="D20" s="204"/>
      <c r="E20" s="204"/>
      <c r="F20" s="204"/>
      <c r="G20" s="204"/>
      <c r="H20" s="204"/>
      <c r="I20" s="269"/>
      <c r="J20" s="215"/>
      <c r="K20" s="269"/>
      <c r="L20" s="203"/>
      <c r="M20" s="204"/>
      <c r="N20" s="205"/>
      <c r="O20" s="201"/>
      <c r="R20" s="146"/>
    </row>
    <row r="21" spans="2:22" s="51" customFormat="1" ht="15" customHeight="1" x14ac:dyDescent="0.25">
      <c r="B21" s="26" t="s">
        <v>27</v>
      </c>
      <c r="C21" s="27"/>
      <c r="D21" s="27"/>
      <c r="E21" s="37"/>
      <c r="F21" s="29" t="s">
        <v>60</v>
      </c>
      <c r="G21" s="52"/>
      <c r="H21" s="28"/>
      <c r="I21" s="53"/>
      <c r="J21" s="52" t="s">
        <v>61</v>
      </c>
      <c r="K21" s="37"/>
      <c r="L21" s="29" t="s">
        <v>62</v>
      </c>
      <c r="M21" s="54"/>
      <c r="N21" s="50"/>
      <c r="O21" s="201"/>
      <c r="V21" s="145"/>
    </row>
    <row r="22" spans="2:22" ht="24.95" customHeight="1" x14ac:dyDescent="0.25">
      <c r="B22" s="225"/>
      <c r="C22" s="226"/>
      <c r="D22" s="226"/>
      <c r="E22" s="226"/>
      <c r="F22" s="272"/>
      <c r="G22" s="204"/>
      <c r="H22" s="204"/>
      <c r="I22" s="269"/>
      <c r="J22" s="215"/>
      <c r="K22" s="269"/>
      <c r="L22" s="215"/>
      <c r="M22" s="204"/>
      <c r="N22" s="205"/>
      <c r="O22" s="201"/>
    </row>
    <row r="23" spans="2:22" ht="5.0999999999999996" customHeight="1" thickBot="1" x14ac:dyDescent="0.3">
      <c r="B23" s="55"/>
      <c r="C23" s="56"/>
      <c r="D23" s="56"/>
      <c r="E23" s="56"/>
      <c r="F23" s="56"/>
      <c r="G23" s="56"/>
      <c r="H23" s="57"/>
      <c r="I23" s="56"/>
      <c r="J23" s="56"/>
      <c r="K23" s="56"/>
      <c r="L23" s="58"/>
      <c r="M23" s="47"/>
      <c r="N23" s="59"/>
      <c r="O23" s="201"/>
    </row>
    <row r="24" spans="2:22" ht="18" x14ac:dyDescent="0.25">
      <c r="B24" s="220" t="s">
        <v>68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60"/>
      <c r="O24" s="201"/>
    </row>
    <row r="25" spans="2:22" ht="8.1" customHeight="1" thickBot="1" x14ac:dyDescent="0.3">
      <c r="B25" s="61"/>
      <c r="C25" s="62"/>
      <c r="D25" s="62"/>
      <c r="E25" s="62"/>
      <c r="F25" s="62"/>
      <c r="G25" s="62"/>
      <c r="H25" s="63"/>
      <c r="I25" s="62"/>
      <c r="J25" s="62"/>
      <c r="K25" s="62"/>
      <c r="L25" s="62"/>
      <c r="M25" s="25"/>
      <c r="N25" s="64"/>
      <c r="O25" s="201"/>
    </row>
    <row r="26" spans="2:22" ht="16.5" customHeight="1" thickBot="1" x14ac:dyDescent="0.3">
      <c r="B26" s="270" t="s">
        <v>39</v>
      </c>
      <c r="C26" s="271"/>
      <c r="D26" s="271"/>
      <c r="E26" s="271"/>
      <c r="F26" s="271"/>
      <c r="G26" s="271"/>
      <c r="H26" s="13">
        <v>1400</v>
      </c>
      <c r="I26" s="62" t="s">
        <v>69</v>
      </c>
      <c r="J26" s="136" t="s">
        <v>73</v>
      </c>
      <c r="K26" s="62"/>
      <c r="L26" s="62"/>
      <c r="M26" s="25"/>
      <c r="N26" s="42"/>
      <c r="O26" s="201"/>
    </row>
    <row r="27" spans="2:22" ht="8.1" customHeight="1" thickBot="1" x14ac:dyDescent="0.3">
      <c r="B27" s="65"/>
      <c r="C27" s="66"/>
      <c r="D27" s="66"/>
      <c r="E27" s="66"/>
      <c r="F27" s="66"/>
      <c r="G27" s="66"/>
      <c r="H27" s="67"/>
      <c r="I27" s="68"/>
      <c r="J27" s="67"/>
      <c r="K27" s="62"/>
      <c r="L27" s="62"/>
      <c r="M27" s="25"/>
      <c r="N27" s="42"/>
      <c r="O27" s="201"/>
    </row>
    <row r="28" spans="2:22" ht="47.25" customHeight="1" x14ac:dyDescent="0.25">
      <c r="B28" s="194" t="s">
        <v>43</v>
      </c>
      <c r="C28" s="195"/>
      <c r="D28" s="195"/>
      <c r="E28" s="195"/>
      <c r="F28" s="195"/>
      <c r="G28" s="195"/>
      <c r="H28" s="195"/>
      <c r="I28" s="196"/>
      <c r="J28" s="69" t="s">
        <v>40</v>
      </c>
      <c r="K28" s="70" t="s">
        <v>41</v>
      </c>
      <c r="L28" s="71" t="s">
        <v>71</v>
      </c>
      <c r="M28" s="72" t="s">
        <v>72</v>
      </c>
      <c r="N28" s="73"/>
      <c r="O28" s="201"/>
    </row>
    <row r="29" spans="2:22" ht="16.5" customHeight="1" x14ac:dyDescent="0.25">
      <c r="B29" s="197" t="s">
        <v>28</v>
      </c>
      <c r="C29" s="198"/>
      <c r="D29" s="198"/>
      <c r="E29" s="198"/>
      <c r="F29" s="198"/>
      <c r="G29" s="198"/>
      <c r="H29" s="198"/>
      <c r="I29" s="199"/>
      <c r="J29" s="74">
        <v>0</v>
      </c>
      <c r="K29" s="7">
        <v>450</v>
      </c>
      <c r="L29" s="75">
        <f t="shared" ref="L29:L47" si="0">K29*(1-J29)</f>
        <v>450</v>
      </c>
      <c r="M29" s="276" t="s">
        <v>64</v>
      </c>
      <c r="N29" s="277"/>
      <c r="O29" s="201"/>
    </row>
    <row r="30" spans="2:22" ht="16.5" customHeight="1" x14ac:dyDescent="0.25">
      <c r="B30" s="168" t="s">
        <v>29</v>
      </c>
      <c r="C30" s="169"/>
      <c r="D30" s="169"/>
      <c r="E30" s="169"/>
      <c r="F30" s="169"/>
      <c r="G30" s="169"/>
      <c r="H30" s="169"/>
      <c r="I30" s="170"/>
      <c r="J30" s="76">
        <v>0</v>
      </c>
      <c r="K30" s="8">
        <v>200</v>
      </c>
      <c r="L30" s="75">
        <f t="shared" si="0"/>
        <v>200</v>
      </c>
      <c r="M30" s="171" t="s">
        <v>64</v>
      </c>
      <c r="N30" s="172"/>
      <c r="O30" s="201"/>
    </row>
    <row r="31" spans="2:22" ht="16.5" customHeight="1" x14ac:dyDescent="0.25">
      <c r="B31" s="168" t="s">
        <v>30</v>
      </c>
      <c r="C31" s="169"/>
      <c r="D31" s="169"/>
      <c r="E31" s="169"/>
      <c r="F31" s="169"/>
      <c r="G31" s="169"/>
      <c r="H31" s="169"/>
      <c r="I31" s="170"/>
      <c r="J31" s="76">
        <v>0.15</v>
      </c>
      <c r="K31" s="8">
        <v>50</v>
      </c>
      <c r="L31" s="75">
        <f t="shared" si="0"/>
        <v>42.5</v>
      </c>
      <c r="M31" s="171">
        <f t="shared" ref="M31:M47" si="1">K31*J31</f>
        <v>7.5</v>
      </c>
      <c r="N31" s="172"/>
      <c r="O31" s="201"/>
    </row>
    <row r="32" spans="2:22" ht="16.5" customHeight="1" x14ac:dyDescent="0.25">
      <c r="B32" s="168" t="s">
        <v>31</v>
      </c>
      <c r="C32" s="169"/>
      <c r="D32" s="169"/>
      <c r="E32" s="169"/>
      <c r="F32" s="169"/>
      <c r="G32" s="169"/>
      <c r="H32" s="169"/>
      <c r="I32" s="170"/>
      <c r="J32" s="76">
        <v>0.5</v>
      </c>
      <c r="K32" s="8">
        <v>50</v>
      </c>
      <c r="L32" s="75">
        <f t="shared" si="0"/>
        <v>25</v>
      </c>
      <c r="M32" s="171">
        <f t="shared" si="1"/>
        <v>25</v>
      </c>
      <c r="N32" s="172"/>
      <c r="O32" s="201"/>
    </row>
    <row r="33" spans="2:16" ht="16.5" customHeight="1" x14ac:dyDescent="0.25">
      <c r="B33" s="168" t="s">
        <v>32</v>
      </c>
      <c r="C33" s="169"/>
      <c r="D33" s="169"/>
      <c r="E33" s="169"/>
      <c r="F33" s="169"/>
      <c r="G33" s="169"/>
      <c r="H33" s="169"/>
      <c r="I33" s="170"/>
      <c r="J33" s="76">
        <v>0.1</v>
      </c>
      <c r="K33" s="8">
        <v>50</v>
      </c>
      <c r="L33" s="75">
        <f t="shared" si="0"/>
        <v>45</v>
      </c>
      <c r="M33" s="171">
        <f t="shared" si="1"/>
        <v>5</v>
      </c>
      <c r="N33" s="172"/>
      <c r="O33" s="201"/>
    </row>
    <row r="34" spans="2:16" ht="16.5" customHeight="1" x14ac:dyDescent="0.25">
      <c r="B34" s="168" t="s">
        <v>33</v>
      </c>
      <c r="C34" s="169"/>
      <c r="D34" s="169"/>
      <c r="E34" s="169"/>
      <c r="F34" s="169"/>
      <c r="G34" s="169"/>
      <c r="H34" s="169"/>
      <c r="I34" s="170"/>
      <c r="J34" s="76">
        <v>0</v>
      </c>
      <c r="K34" s="8">
        <v>50</v>
      </c>
      <c r="L34" s="75">
        <f t="shared" si="0"/>
        <v>50</v>
      </c>
      <c r="M34" s="171" t="s">
        <v>64</v>
      </c>
      <c r="N34" s="172"/>
      <c r="O34" s="201"/>
    </row>
    <row r="35" spans="2:16" ht="16.5" customHeight="1" x14ac:dyDescent="0.25">
      <c r="B35" s="168" t="s">
        <v>34</v>
      </c>
      <c r="C35" s="169"/>
      <c r="D35" s="169"/>
      <c r="E35" s="169"/>
      <c r="F35" s="169"/>
      <c r="G35" s="169"/>
      <c r="H35" s="169"/>
      <c r="I35" s="170"/>
      <c r="J35" s="76">
        <v>0.1</v>
      </c>
      <c r="K35" s="8">
        <v>50</v>
      </c>
      <c r="L35" s="75">
        <f t="shared" si="0"/>
        <v>45</v>
      </c>
      <c r="M35" s="171">
        <f t="shared" si="1"/>
        <v>5</v>
      </c>
      <c r="N35" s="172"/>
      <c r="O35" s="201"/>
    </row>
    <row r="36" spans="2:16" ht="16.5" customHeight="1" x14ac:dyDescent="0.25">
      <c r="B36" s="168" t="s">
        <v>80</v>
      </c>
      <c r="C36" s="169"/>
      <c r="D36" s="169"/>
      <c r="E36" s="169"/>
      <c r="F36" s="169"/>
      <c r="G36" s="169"/>
      <c r="H36" s="169"/>
      <c r="I36" s="170"/>
      <c r="J36" s="76">
        <v>0</v>
      </c>
      <c r="K36" s="8">
        <v>50</v>
      </c>
      <c r="L36" s="75">
        <f t="shared" si="0"/>
        <v>50</v>
      </c>
      <c r="M36" s="171" t="s">
        <v>64</v>
      </c>
      <c r="N36" s="172"/>
      <c r="O36" s="201"/>
    </row>
    <row r="37" spans="2:16" ht="16.5" customHeight="1" x14ac:dyDescent="0.25">
      <c r="B37" s="182" t="s">
        <v>96</v>
      </c>
      <c r="C37" s="183"/>
      <c r="D37" s="183"/>
      <c r="E37" s="183"/>
      <c r="F37" s="183"/>
      <c r="G37" s="183"/>
      <c r="H37" s="183"/>
      <c r="I37" s="184"/>
      <c r="J37" s="159"/>
      <c r="K37" s="8"/>
      <c r="L37" s="75">
        <f t="shared" si="0"/>
        <v>0</v>
      </c>
      <c r="M37" s="228">
        <f>K37*J37</f>
        <v>0</v>
      </c>
      <c r="N37" s="229"/>
      <c r="O37" s="201"/>
    </row>
    <row r="38" spans="2:16" ht="16.5" customHeight="1" x14ac:dyDescent="0.25">
      <c r="B38" s="185" t="s">
        <v>35</v>
      </c>
      <c r="C38" s="186"/>
      <c r="D38" s="186"/>
      <c r="E38" s="186"/>
      <c r="F38" s="186"/>
      <c r="G38" s="186"/>
      <c r="H38" s="186"/>
      <c r="I38" s="187"/>
      <c r="J38" s="76">
        <v>0</v>
      </c>
      <c r="K38" s="8">
        <v>50</v>
      </c>
      <c r="L38" s="75">
        <f t="shared" si="0"/>
        <v>50</v>
      </c>
      <c r="M38" s="171" t="s">
        <v>64</v>
      </c>
      <c r="N38" s="172"/>
      <c r="O38" s="201"/>
    </row>
    <row r="39" spans="2:16" ht="16.5" customHeight="1" x14ac:dyDescent="0.25">
      <c r="B39" s="168" t="s">
        <v>36</v>
      </c>
      <c r="C39" s="169"/>
      <c r="D39" s="169"/>
      <c r="E39" s="169"/>
      <c r="F39" s="169"/>
      <c r="G39" s="169"/>
      <c r="H39" s="169"/>
      <c r="I39" s="170"/>
      <c r="J39" s="76">
        <v>0</v>
      </c>
      <c r="K39" s="8">
        <v>50</v>
      </c>
      <c r="L39" s="75">
        <f t="shared" si="0"/>
        <v>50</v>
      </c>
      <c r="M39" s="171" t="s">
        <v>64</v>
      </c>
      <c r="N39" s="172"/>
      <c r="O39" s="201"/>
    </row>
    <row r="40" spans="2:16" ht="16.5" customHeight="1" x14ac:dyDescent="0.25">
      <c r="B40" s="168" t="s">
        <v>37</v>
      </c>
      <c r="C40" s="169"/>
      <c r="D40" s="169"/>
      <c r="E40" s="169"/>
      <c r="F40" s="169"/>
      <c r="G40" s="169"/>
      <c r="H40" s="169"/>
      <c r="I40" s="170"/>
      <c r="J40" s="76">
        <v>0</v>
      </c>
      <c r="K40" s="8">
        <v>50</v>
      </c>
      <c r="L40" s="75">
        <f t="shared" si="0"/>
        <v>50</v>
      </c>
      <c r="M40" s="171" t="s">
        <v>64</v>
      </c>
      <c r="N40" s="172"/>
      <c r="O40" s="201"/>
    </row>
    <row r="41" spans="2:16" ht="18" customHeight="1" x14ac:dyDescent="0.25">
      <c r="B41" s="168" t="s">
        <v>107</v>
      </c>
      <c r="C41" s="169"/>
      <c r="D41" s="169"/>
      <c r="E41" s="169"/>
      <c r="F41" s="169"/>
      <c r="G41" s="169"/>
      <c r="H41" s="169"/>
      <c r="I41" s="170"/>
      <c r="J41" s="77">
        <v>0.8</v>
      </c>
      <c r="K41" s="8">
        <v>50</v>
      </c>
      <c r="L41" s="75">
        <f t="shared" ref="L41" si="2">K41*(1-J41)</f>
        <v>9.9999999999999982</v>
      </c>
      <c r="M41" s="171">
        <f t="shared" ref="M41" si="3">K41*J41</f>
        <v>40</v>
      </c>
      <c r="N41" s="172"/>
      <c r="O41" s="201"/>
    </row>
    <row r="42" spans="2:16" ht="18" customHeight="1" x14ac:dyDescent="0.25">
      <c r="B42" s="168" t="s">
        <v>108</v>
      </c>
      <c r="C42" s="169"/>
      <c r="D42" s="169"/>
      <c r="E42" s="169"/>
      <c r="F42" s="169"/>
      <c r="G42" s="169"/>
      <c r="H42" s="169"/>
      <c r="I42" s="170"/>
      <c r="J42" s="76">
        <v>1</v>
      </c>
      <c r="K42" s="8">
        <v>50</v>
      </c>
      <c r="L42" s="75" t="s">
        <v>64</v>
      </c>
      <c r="M42" s="171">
        <f t="shared" ref="M42" si="4">K42*J42</f>
        <v>50</v>
      </c>
      <c r="N42" s="172"/>
      <c r="O42" s="201"/>
    </row>
    <row r="43" spans="2:16" ht="16.5" customHeight="1" x14ac:dyDescent="0.25">
      <c r="B43" s="168" t="s">
        <v>38</v>
      </c>
      <c r="C43" s="169"/>
      <c r="D43" s="169"/>
      <c r="E43" s="169"/>
      <c r="F43" s="169"/>
      <c r="G43" s="169"/>
      <c r="H43" s="169"/>
      <c r="I43" s="170"/>
      <c r="J43" s="76">
        <v>0</v>
      </c>
      <c r="K43" s="8">
        <v>50</v>
      </c>
      <c r="L43" s="75">
        <f t="shared" si="0"/>
        <v>50</v>
      </c>
      <c r="M43" s="171" t="s">
        <v>64</v>
      </c>
      <c r="N43" s="172"/>
      <c r="O43" s="201"/>
      <c r="P43" s="78"/>
    </row>
    <row r="44" spans="2:16" ht="16.5" customHeight="1" x14ac:dyDescent="0.25">
      <c r="B44" s="168" t="s">
        <v>44</v>
      </c>
      <c r="C44" s="169"/>
      <c r="D44" s="169"/>
      <c r="E44" s="169"/>
      <c r="F44" s="169"/>
      <c r="G44" s="169"/>
      <c r="H44" s="169"/>
      <c r="I44" s="170"/>
      <c r="J44" s="76">
        <v>0</v>
      </c>
      <c r="K44" s="8">
        <v>30</v>
      </c>
      <c r="L44" s="75">
        <f t="shared" si="0"/>
        <v>30</v>
      </c>
      <c r="M44" s="171" t="s">
        <v>64</v>
      </c>
      <c r="N44" s="172"/>
      <c r="O44" s="201"/>
    </row>
    <row r="45" spans="2:16" ht="18" customHeight="1" x14ac:dyDescent="0.25">
      <c r="B45" s="185" t="s">
        <v>95</v>
      </c>
      <c r="C45" s="186"/>
      <c r="D45" s="186"/>
      <c r="E45" s="186"/>
      <c r="F45" s="186"/>
      <c r="G45" s="186"/>
      <c r="H45" s="186"/>
      <c r="I45" s="187"/>
      <c r="J45" s="76">
        <v>0</v>
      </c>
      <c r="K45" s="8">
        <v>20</v>
      </c>
      <c r="L45" s="75">
        <f t="shared" ref="L45" si="5">K45*(1-J45)</f>
        <v>20</v>
      </c>
      <c r="M45" s="171" t="s">
        <v>64</v>
      </c>
      <c r="N45" s="172"/>
      <c r="O45" s="201"/>
    </row>
    <row r="46" spans="2:16" ht="16.5" customHeight="1" x14ac:dyDescent="0.25">
      <c r="B46" s="168" t="s">
        <v>45</v>
      </c>
      <c r="C46" s="169"/>
      <c r="D46" s="169"/>
      <c r="E46" s="169"/>
      <c r="F46" s="169"/>
      <c r="G46" s="169"/>
      <c r="H46" s="169"/>
      <c r="I46" s="170"/>
      <c r="J46" s="76">
        <v>1</v>
      </c>
      <c r="K46" s="8">
        <v>50</v>
      </c>
      <c r="L46" s="75" t="s">
        <v>64</v>
      </c>
      <c r="M46" s="171">
        <f t="shared" si="1"/>
        <v>50</v>
      </c>
      <c r="N46" s="172"/>
      <c r="O46" s="201"/>
    </row>
    <row r="47" spans="2:16" ht="16.5" customHeight="1" x14ac:dyDescent="0.25">
      <c r="B47" s="168" t="s">
        <v>75</v>
      </c>
      <c r="C47" s="169"/>
      <c r="D47" s="169"/>
      <c r="E47" s="169"/>
      <c r="F47" s="169"/>
      <c r="G47" s="169"/>
      <c r="H47" s="169"/>
      <c r="I47" s="170"/>
      <c r="J47" s="76">
        <v>0</v>
      </c>
      <c r="K47" s="8">
        <v>50</v>
      </c>
      <c r="L47" s="75">
        <f t="shared" si="0"/>
        <v>50</v>
      </c>
      <c r="M47" s="171">
        <f t="shared" si="1"/>
        <v>0</v>
      </c>
      <c r="N47" s="172"/>
      <c r="O47" s="201"/>
    </row>
    <row r="48" spans="2:16" ht="16.5" customHeight="1" x14ac:dyDescent="0.25">
      <c r="B48" s="232" t="s">
        <v>78</v>
      </c>
      <c r="C48" s="233"/>
      <c r="D48" s="233"/>
      <c r="E48" s="233"/>
      <c r="F48" s="233"/>
      <c r="G48" s="233"/>
      <c r="H48" s="233"/>
      <c r="I48" s="234"/>
      <c r="J48" s="9"/>
      <c r="K48" s="10"/>
      <c r="L48" s="17">
        <f>K48*(1-J48)</f>
        <v>0</v>
      </c>
      <c r="M48" s="228">
        <f>K48*J48</f>
        <v>0</v>
      </c>
      <c r="N48" s="229"/>
      <c r="O48" s="201"/>
    </row>
    <row r="49" spans="2:15" ht="16.5" customHeight="1" x14ac:dyDescent="0.25">
      <c r="B49" s="235" t="s">
        <v>78</v>
      </c>
      <c r="C49" s="236"/>
      <c r="D49" s="236"/>
      <c r="E49" s="236"/>
      <c r="F49" s="236"/>
      <c r="G49" s="236"/>
      <c r="H49" s="236"/>
      <c r="I49" s="237"/>
      <c r="J49" s="11"/>
      <c r="K49" s="12"/>
      <c r="L49" s="17">
        <f>K49*(1-J49)</f>
        <v>0</v>
      </c>
      <c r="M49" s="273">
        <f>K49*J49</f>
        <v>0</v>
      </c>
      <c r="N49" s="274"/>
      <c r="O49" s="201"/>
    </row>
    <row r="50" spans="2:15" ht="16.5" customHeight="1" thickBot="1" x14ac:dyDescent="0.3">
      <c r="B50" s="79"/>
      <c r="C50" s="80"/>
      <c r="D50" s="80"/>
      <c r="E50" s="80"/>
      <c r="F50" s="80"/>
      <c r="G50" s="80"/>
      <c r="H50" s="81"/>
      <c r="I50" s="25"/>
      <c r="J50" s="82" t="s">
        <v>42</v>
      </c>
      <c r="K50" s="135">
        <f>IF(SUM(K29:K49)=$H$26,SUM(K29:K49),"ERRADO")</f>
        <v>1400</v>
      </c>
      <c r="L50" s="138">
        <f>SUM(L30:L49)</f>
        <v>767.5</v>
      </c>
      <c r="M50" s="248">
        <f>SUM(M30:M49)</f>
        <v>182.5</v>
      </c>
      <c r="N50" s="249"/>
      <c r="O50" s="201"/>
    </row>
    <row r="51" spans="2:15" ht="16.5" customHeight="1" thickBot="1" x14ac:dyDescent="0.3">
      <c r="B51" s="265" t="s">
        <v>94</v>
      </c>
      <c r="C51" s="266"/>
      <c r="D51" s="266"/>
      <c r="E51" s="266"/>
      <c r="F51" s="266"/>
      <c r="G51" s="266"/>
      <c r="H51" s="267"/>
      <c r="I51" s="231"/>
      <c r="J51" s="231"/>
      <c r="K51" s="25"/>
      <c r="L51" s="262">
        <f>IF(SUM(L50:M50,L29)=$H$26,K50,"ERRADO")</f>
        <v>1400</v>
      </c>
      <c r="M51" s="263"/>
      <c r="N51" s="264"/>
      <c r="O51" s="201"/>
    </row>
    <row r="52" spans="2:15" ht="16.5" customHeight="1" thickBot="1" x14ac:dyDescent="0.3">
      <c r="B52" s="61"/>
      <c r="C52" s="62"/>
      <c r="D52" s="62"/>
      <c r="E52" s="62"/>
      <c r="F52" s="62"/>
      <c r="G52" s="62"/>
      <c r="H52" s="63"/>
      <c r="I52" s="62"/>
      <c r="J52" s="62"/>
      <c r="K52" s="83"/>
      <c r="L52" s="83"/>
      <c r="M52" s="84"/>
      <c r="N52" s="42"/>
      <c r="O52" s="201"/>
    </row>
    <row r="53" spans="2:15" ht="21" customHeight="1" x14ac:dyDescent="0.25">
      <c r="B53" s="220" t="s">
        <v>59</v>
      </c>
      <c r="C53" s="221"/>
      <c r="D53" s="221"/>
      <c r="E53" s="221"/>
      <c r="F53" s="221"/>
      <c r="G53" s="221"/>
      <c r="H53" s="246"/>
      <c r="I53" s="240" t="s">
        <v>79</v>
      </c>
      <c r="J53" s="221"/>
      <c r="K53" s="221"/>
      <c r="L53" s="221"/>
      <c r="M53" s="221"/>
      <c r="N53" s="48"/>
      <c r="O53" s="201"/>
    </row>
    <row r="54" spans="2:15" ht="16.5" customHeight="1" x14ac:dyDescent="0.25">
      <c r="B54" s="85" t="s">
        <v>46</v>
      </c>
      <c r="C54" s="86"/>
      <c r="D54" s="87"/>
      <c r="E54" s="87"/>
      <c r="F54" s="87"/>
      <c r="G54" s="88"/>
      <c r="H54" s="89">
        <f>$M$50</f>
        <v>182.5</v>
      </c>
      <c r="I54" s="90"/>
      <c r="J54" s="91"/>
      <c r="K54" s="92"/>
      <c r="L54" s="93" t="s">
        <v>50</v>
      </c>
      <c r="M54" s="93" t="s">
        <v>51</v>
      </c>
      <c r="N54" s="94"/>
      <c r="O54" s="201"/>
    </row>
    <row r="55" spans="2:15" ht="16.5" customHeight="1" x14ac:dyDescent="0.25">
      <c r="B55" s="95" t="s">
        <v>67</v>
      </c>
      <c r="C55" s="96"/>
      <c r="D55" s="97"/>
      <c r="E55" s="97"/>
      <c r="F55" s="97"/>
      <c r="G55" s="98"/>
      <c r="H55" s="142">
        <f>$M$50/$K$50</f>
        <v>0.13035714285714287</v>
      </c>
      <c r="I55" s="99" t="s">
        <v>48</v>
      </c>
      <c r="J55" s="87"/>
      <c r="K55" s="137"/>
      <c r="L55" s="160" t="s">
        <v>70</v>
      </c>
      <c r="M55" s="250"/>
      <c r="N55" s="251"/>
      <c r="O55" s="201"/>
    </row>
    <row r="56" spans="2:15" ht="16.5" customHeight="1" x14ac:dyDescent="0.25">
      <c r="B56" s="100" t="s">
        <v>47</v>
      </c>
      <c r="C56" s="101"/>
      <c r="D56" s="102"/>
      <c r="E56" s="102"/>
      <c r="F56" s="102"/>
      <c r="G56" s="103"/>
      <c r="H56" s="104">
        <f>$L$50</f>
        <v>767.5</v>
      </c>
      <c r="I56" s="105" t="s">
        <v>65</v>
      </c>
      <c r="J56" s="97"/>
      <c r="K56" s="106"/>
      <c r="L56" s="161" t="s">
        <v>70</v>
      </c>
      <c r="M56" s="260">
        <f>($K$29+$K$30)/$H$26</f>
        <v>0.4642857142857143</v>
      </c>
      <c r="N56" s="261"/>
      <c r="O56" s="201"/>
    </row>
    <row r="57" spans="2:15" ht="16.5" customHeight="1" x14ac:dyDescent="0.25">
      <c r="B57" s="34"/>
      <c r="C57" s="24"/>
      <c r="D57" s="80"/>
      <c r="E57" s="80"/>
      <c r="F57" s="80"/>
      <c r="G57" s="80"/>
      <c r="H57" s="107"/>
      <c r="I57" s="105" t="s">
        <v>66</v>
      </c>
      <c r="J57" s="97"/>
      <c r="K57" s="106"/>
      <c r="L57" s="161" t="s">
        <v>70</v>
      </c>
      <c r="M57" s="252">
        <f>$H$55</f>
        <v>0.13035714285714287</v>
      </c>
      <c r="N57" s="253"/>
      <c r="O57" s="201"/>
    </row>
    <row r="58" spans="2:15" ht="16.5" customHeight="1" x14ac:dyDescent="0.25">
      <c r="B58" s="34"/>
      <c r="C58" s="24"/>
      <c r="D58" s="80"/>
      <c r="E58" s="80"/>
      <c r="F58" s="80"/>
      <c r="G58" s="80"/>
      <c r="H58" s="108"/>
      <c r="I58" s="109" t="s">
        <v>49</v>
      </c>
      <c r="J58" s="102"/>
      <c r="K58" s="110"/>
      <c r="L58" s="162" t="s">
        <v>70</v>
      </c>
      <c r="M58" s="254" t="s">
        <v>70</v>
      </c>
      <c r="N58" s="255"/>
      <c r="O58" s="201"/>
    </row>
    <row r="59" spans="2:15" ht="16.5" customHeight="1" thickBot="1" x14ac:dyDescent="0.3">
      <c r="B59" s="111"/>
      <c r="C59" s="112"/>
      <c r="D59" s="112"/>
      <c r="E59" s="112"/>
      <c r="F59" s="112"/>
      <c r="G59" s="112"/>
      <c r="H59" s="113"/>
      <c r="I59" s="112"/>
      <c r="J59" s="112"/>
      <c r="K59" s="114"/>
      <c r="L59" s="57"/>
      <c r="M59" s="84"/>
      <c r="N59" s="42"/>
      <c r="O59" s="201"/>
    </row>
    <row r="60" spans="2:15" ht="21" customHeight="1" x14ac:dyDescent="0.25">
      <c r="B60" s="241" t="s">
        <v>85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48"/>
      <c r="O60" s="201"/>
    </row>
    <row r="61" spans="2:15" s="78" customFormat="1" ht="5.0999999999999996" customHeight="1" thickBot="1" x14ac:dyDescent="0.3"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7"/>
      <c r="O61" s="201"/>
    </row>
    <row r="62" spans="2:15" ht="16.5" customHeight="1" thickTop="1" x14ac:dyDescent="0.25">
      <c r="B62" s="156" t="s">
        <v>84</v>
      </c>
      <c r="C62" s="157"/>
      <c r="D62" s="157"/>
      <c r="E62" s="157"/>
      <c r="F62" s="157"/>
      <c r="G62" s="157"/>
      <c r="H62" s="157"/>
      <c r="I62" s="157"/>
      <c r="J62" s="158"/>
      <c r="K62" s="118" t="s">
        <v>63</v>
      </c>
      <c r="L62" s="119"/>
      <c r="M62" s="120"/>
      <c r="N62" s="121"/>
      <c r="O62" s="201"/>
    </row>
    <row r="63" spans="2:15" ht="16.5" customHeight="1" x14ac:dyDescent="0.25">
      <c r="B63" s="79"/>
      <c r="C63" s="206" t="s">
        <v>58</v>
      </c>
      <c r="D63" s="207"/>
      <c r="E63" s="211"/>
      <c r="F63" s="125" t="s">
        <v>54</v>
      </c>
      <c r="G63" s="125" t="s">
        <v>55</v>
      </c>
      <c r="H63" s="125" t="s">
        <v>57</v>
      </c>
      <c r="I63" s="126" t="s">
        <v>56</v>
      </c>
      <c r="J63" s="122"/>
      <c r="K63" s="123" t="s">
        <v>89</v>
      </c>
      <c r="L63" s="83"/>
      <c r="M63" s="124"/>
      <c r="N63" s="42"/>
      <c r="O63" s="201"/>
    </row>
    <row r="64" spans="2:15" ht="26.1" customHeight="1" x14ac:dyDescent="0.25">
      <c r="B64" s="79"/>
      <c r="C64" s="208">
        <f>ROUNDUP(F64*G64*H64*I64,0)</f>
        <v>13</v>
      </c>
      <c r="D64" s="209"/>
      <c r="E64" s="210"/>
      <c r="F64" s="128">
        <v>0.2</v>
      </c>
      <c r="G64" s="128">
        <v>0.08</v>
      </c>
      <c r="H64" s="128">
        <f>$L$50</f>
        <v>767.5</v>
      </c>
      <c r="I64" s="129">
        <v>1</v>
      </c>
      <c r="J64" s="122"/>
      <c r="K64" s="123" t="s">
        <v>93</v>
      </c>
      <c r="L64" s="83"/>
      <c r="M64" s="124"/>
      <c r="N64" s="42"/>
      <c r="O64" s="201"/>
    </row>
    <row r="65" spans="2:15" ht="15" customHeight="1" x14ac:dyDescent="0.25">
      <c r="B65" s="79"/>
      <c r="C65" s="247"/>
      <c r="D65" s="247"/>
      <c r="E65" s="247"/>
      <c r="F65" s="148"/>
      <c r="G65" s="148"/>
      <c r="H65" s="148"/>
      <c r="I65" s="148"/>
      <c r="J65" s="122"/>
      <c r="K65" s="123" t="s">
        <v>90</v>
      </c>
      <c r="L65" s="83"/>
      <c r="M65" s="124"/>
      <c r="N65" s="42"/>
      <c r="O65" s="201"/>
    </row>
    <row r="66" spans="2:15" ht="26.25" customHeight="1" x14ac:dyDescent="0.25">
      <c r="B66" s="61"/>
      <c r="C66" s="166" t="s">
        <v>103</v>
      </c>
      <c r="D66" s="166"/>
      <c r="E66" s="166"/>
      <c r="F66" s="166"/>
      <c r="G66" s="166"/>
      <c r="H66" s="166"/>
      <c r="I66" s="166"/>
      <c r="J66" s="149"/>
      <c r="K66" s="243" t="s">
        <v>91</v>
      </c>
      <c r="L66" s="244"/>
      <c r="M66" s="245"/>
      <c r="N66" s="131"/>
      <c r="O66" s="201"/>
    </row>
    <row r="67" spans="2:15" ht="16.5" customHeight="1" x14ac:dyDescent="0.25">
      <c r="B67" s="61"/>
      <c r="C67" s="206" t="s">
        <v>58</v>
      </c>
      <c r="D67" s="207"/>
      <c r="E67" s="207"/>
      <c r="F67" s="125" t="s">
        <v>54</v>
      </c>
      <c r="G67" s="125" t="s">
        <v>55</v>
      </c>
      <c r="H67" s="125" t="s">
        <v>87</v>
      </c>
      <c r="I67" s="126" t="s">
        <v>56</v>
      </c>
      <c r="J67" s="130"/>
      <c r="K67" s="127" t="s">
        <v>86</v>
      </c>
      <c r="L67" s="83"/>
      <c r="M67" s="124"/>
      <c r="N67" s="42"/>
      <c r="O67" s="201"/>
    </row>
    <row r="68" spans="2:15" s="153" customFormat="1" ht="26.1" customHeight="1" x14ac:dyDescent="0.25">
      <c r="B68" s="150"/>
      <c r="C68" s="208">
        <f>ROUNDUP(F68*G68*H68*I68,0)</f>
        <v>23</v>
      </c>
      <c r="D68" s="209"/>
      <c r="E68" s="210"/>
      <c r="F68" s="128">
        <v>0.2</v>
      </c>
      <c r="G68" s="128">
        <v>0.08</v>
      </c>
      <c r="H68" s="155">
        <v>1400</v>
      </c>
      <c r="I68" s="129">
        <v>1</v>
      </c>
      <c r="J68" s="151"/>
      <c r="K68" s="165" t="s">
        <v>88</v>
      </c>
      <c r="L68" s="83"/>
      <c r="M68" s="124"/>
      <c r="N68" s="152"/>
      <c r="O68" s="201"/>
    </row>
    <row r="69" spans="2:15" ht="20.25" customHeight="1" thickBot="1" x14ac:dyDescent="0.3">
      <c r="B69" s="61"/>
      <c r="C69" s="62"/>
      <c r="D69" s="62"/>
      <c r="E69" s="62"/>
      <c r="F69" s="62"/>
      <c r="G69" s="62"/>
      <c r="H69" s="63"/>
      <c r="I69" s="62"/>
      <c r="J69" s="62"/>
      <c r="K69" s="212" t="s">
        <v>105</v>
      </c>
      <c r="L69" s="213"/>
      <c r="M69" s="214"/>
      <c r="N69" s="131"/>
      <c r="O69" s="201"/>
    </row>
    <row r="70" spans="2:15" ht="5.0999999999999996" customHeight="1" thickTop="1" thickBot="1" x14ac:dyDescent="0.3">
      <c r="B70" s="61"/>
      <c r="C70" s="62"/>
      <c r="D70" s="62"/>
      <c r="E70" s="62"/>
      <c r="F70" s="62"/>
      <c r="G70" s="62"/>
      <c r="H70" s="63"/>
      <c r="I70" s="62"/>
      <c r="J70" s="62"/>
      <c r="K70" s="154"/>
      <c r="L70" s="154"/>
      <c r="M70" s="154"/>
      <c r="N70" s="132"/>
      <c r="O70" s="201"/>
    </row>
    <row r="71" spans="2:15" ht="16.5" customHeight="1" x14ac:dyDescent="0.25">
      <c r="B71" s="139" t="s">
        <v>52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1"/>
      <c r="O71" s="201"/>
    </row>
    <row r="72" spans="2:15" ht="16.5" customHeight="1" x14ac:dyDescent="0.25">
      <c r="B72" s="191" t="s">
        <v>74</v>
      </c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3"/>
      <c r="O72" s="201"/>
    </row>
    <row r="73" spans="2:15" ht="16.5" customHeight="1" x14ac:dyDescent="0.25">
      <c r="B73" s="188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90"/>
      <c r="O73" s="201"/>
    </row>
    <row r="74" spans="2:15" ht="16.5" customHeight="1" x14ac:dyDescent="0.25">
      <c r="B74" s="188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90"/>
      <c r="O74" s="201"/>
    </row>
    <row r="75" spans="2:15" ht="16.5" customHeight="1" x14ac:dyDescent="0.25">
      <c r="B75" s="188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90"/>
      <c r="O75" s="201"/>
    </row>
    <row r="76" spans="2:15" ht="16.5" customHeight="1" x14ac:dyDescent="0.25">
      <c r="B76" s="188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90"/>
      <c r="O76" s="201"/>
    </row>
    <row r="77" spans="2:15" ht="16.5" customHeight="1" x14ac:dyDescent="0.25"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90"/>
      <c r="O77" s="201"/>
    </row>
    <row r="78" spans="2:15" ht="16.5" customHeight="1" thickBot="1" x14ac:dyDescent="0.3">
      <c r="B78" s="257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9"/>
      <c r="O78" s="202"/>
    </row>
    <row r="79" spans="2:15" ht="8.25" customHeight="1" x14ac:dyDescent="0.25">
      <c r="B79" s="4"/>
      <c r="C79" s="4"/>
      <c r="D79" s="4"/>
      <c r="E79" s="4"/>
      <c r="F79" s="4"/>
      <c r="G79" s="4"/>
      <c r="H79" s="5"/>
      <c r="I79" s="4"/>
      <c r="J79" s="4"/>
      <c r="K79" s="4"/>
      <c r="L79" s="4"/>
      <c r="M79" s="6"/>
      <c r="N79" s="6"/>
      <c r="O79" s="147"/>
    </row>
    <row r="80" spans="2:15" ht="8.25" customHeight="1" x14ac:dyDescent="0.25">
      <c r="B80" s="4"/>
      <c r="C80" s="4"/>
      <c r="D80" s="4"/>
      <c r="E80" s="4"/>
      <c r="F80" s="4"/>
      <c r="G80" s="4"/>
      <c r="H80" s="5"/>
      <c r="I80" s="4"/>
      <c r="J80" s="4"/>
      <c r="K80" s="4"/>
      <c r="L80" s="4"/>
      <c r="M80" s="6"/>
      <c r="N80" s="6"/>
      <c r="O80" s="147"/>
    </row>
    <row r="81" spans="2:15" ht="8.25" customHeight="1" x14ac:dyDescent="0.25">
      <c r="B81" s="4"/>
      <c r="C81" s="4"/>
      <c r="D81" s="4"/>
      <c r="E81" s="4"/>
      <c r="F81" s="4"/>
      <c r="G81" s="4"/>
      <c r="H81" s="5"/>
      <c r="I81" s="4"/>
      <c r="J81" s="4"/>
      <c r="K81" s="4"/>
      <c r="L81" s="4"/>
      <c r="M81" s="6"/>
      <c r="N81" s="6"/>
      <c r="O81" s="147"/>
    </row>
    <row r="82" spans="2:15" ht="8.25" customHeight="1" x14ac:dyDescent="0.25">
      <c r="B82" s="4"/>
      <c r="C82" s="4"/>
      <c r="D82" s="4"/>
      <c r="E82" s="4"/>
      <c r="F82" s="4"/>
      <c r="G82" s="4"/>
      <c r="H82" s="5"/>
      <c r="I82" s="4"/>
      <c r="J82" s="4"/>
      <c r="K82" s="4"/>
      <c r="L82" s="4"/>
      <c r="M82" s="6"/>
      <c r="N82" s="6"/>
      <c r="O82" s="147"/>
    </row>
    <row r="83" spans="2:15" ht="8.25" customHeight="1" x14ac:dyDescent="0.25">
      <c r="B83" s="4"/>
      <c r="C83" s="4"/>
      <c r="D83" s="4"/>
      <c r="E83" s="4"/>
      <c r="F83" s="4"/>
      <c r="G83" s="4"/>
      <c r="H83" s="5"/>
      <c r="I83" s="4"/>
      <c r="J83" s="4"/>
      <c r="K83" s="4"/>
      <c r="L83" s="4"/>
      <c r="M83" s="6"/>
      <c r="N83" s="6"/>
      <c r="O83" s="147"/>
    </row>
    <row r="84" spans="2:15" ht="18" x14ac:dyDescent="0.25">
      <c r="B84" s="179" t="s">
        <v>99</v>
      </c>
      <c r="C84" s="179"/>
      <c r="D84" s="179"/>
      <c r="E84" s="180" t="s">
        <v>104</v>
      </c>
      <c r="F84" s="180"/>
      <c r="G84" s="16"/>
      <c r="H84" s="14"/>
      <c r="I84" s="14"/>
      <c r="J84" s="14"/>
      <c r="K84" s="14"/>
      <c r="L84" s="16"/>
      <c r="M84" s="15"/>
      <c r="N84" s="6"/>
      <c r="O84" s="147"/>
    </row>
    <row r="85" spans="2:15" ht="18.75" x14ac:dyDescent="0.25">
      <c r="B85" s="16"/>
      <c r="C85" s="16"/>
      <c r="D85" s="16"/>
      <c r="E85" s="181" t="s">
        <v>100</v>
      </c>
      <c r="F85" s="181"/>
      <c r="G85" s="15"/>
      <c r="H85" s="239"/>
      <c r="I85" s="239"/>
      <c r="J85" s="239"/>
      <c r="K85" s="15"/>
      <c r="L85" s="256"/>
      <c r="M85" s="256"/>
      <c r="N85" s="18"/>
      <c r="O85" s="147"/>
    </row>
    <row r="86" spans="2:15" ht="18" x14ac:dyDescent="0.25">
      <c r="B86" s="230"/>
      <c r="C86" s="230"/>
      <c r="D86" s="230"/>
      <c r="E86" s="230"/>
      <c r="F86" s="230"/>
      <c r="G86" s="15"/>
      <c r="H86" s="238" t="s">
        <v>53</v>
      </c>
      <c r="I86" s="238"/>
      <c r="J86" s="238"/>
      <c r="K86" s="15"/>
      <c r="L86" s="230" t="s">
        <v>20</v>
      </c>
      <c r="M86" s="230"/>
      <c r="N86" s="19"/>
      <c r="O86" s="147"/>
    </row>
    <row r="87" spans="2:15" x14ac:dyDescent="0.25">
      <c r="B87" s="78"/>
      <c r="C87" s="78"/>
      <c r="D87" s="78"/>
      <c r="E87" s="78"/>
      <c r="F87" s="78"/>
      <c r="G87" s="78"/>
      <c r="I87" s="78"/>
      <c r="J87" s="78"/>
      <c r="K87" s="78"/>
      <c r="L87" s="78"/>
    </row>
    <row r="88" spans="2:15" x14ac:dyDescent="0.25">
      <c r="B88" s="78"/>
      <c r="C88" s="78"/>
      <c r="D88" s="78"/>
      <c r="E88" s="78"/>
      <c r="F88" s="78"/>
      <c r="G88" s="78"/>
      <c r="I88" s="78"/>
      <c r="J88" s="78"/>
      <c r="K88" s="78"/>
      <c r="L88" s="78"/>
    </row>
    <row r="89" spans="2:15" x14ac:dyDescent="0.25">
      <c r="C89" s="78"/>
      <c r="D89" s="78"/>
      <c r="E89" s="78"/>
      <c r="F89" s="78"/>
      <c r="G89" s="78"/>
      <c r="H89" s="134"/>
      <c r="I89" s="78"/>
      <c r="J89" s="78"/>
      <c r="K89" s="78"/>
      <c r="L89" s="78"/>
    </row>
    <row r="90" spans="2:15" x14ac:dyDescent="0.25">
      <c r="B90" s="78"/>
      <c r="C90" s="78"/>
      <c r="D90" s="78"/>
      <c r="E90" s="78"/>
      <c r="F90" s="78"/>
      <c r="G90" s="78"/>
      <c r="H90" s="134"/>
      <c r="I90" s="78"/>
      <c r="J90" s="78"/>
      <c r="K90" s="78"/>
      <c r="L90" s="78"/>
    </row>
  </sheetData>
  <sheetProtection formatCells="0" formatColumns="0" formatRows="0" insertRows="0" insertHyperlinks="0"/>
  <mergeCells count="105">
    <mergeCell ref="B2:C2"/>
    <mergeCell ref="M33:N33"/>
    <mergeCell ref="M35:N35"/>
    <mergeCell ref="M36:N36"/>
    <mergeCell ref="M34:N34"/>
    <mergeCell ref="L22:N22"/>
    <mergeCell ref="M29:N29"/>
    <mergeCell ref="M30:N30"/>
    <mergeCell ref="M31:N31"/>
    <mergeCell ref="B36:I36"/>
    <mergeCell ref="D2:L2"/>
    <mergeCell ref="B14:N14"/>
    <mergeCell ref="H16:J16"/>
    <mergeCell ref="K16:M16"/>
    <mergeCell ref="B51:H51"/>
    <mergeCell ref="B4:N4"/>
    <mergeCell ref="B8:J8"/>
    <mergeCell ref="B10:E10"/>
    <mergeCell ref="F10:J10"/>
    <mergeCell ref="B26:G26"/>
    <mergeCell ref="B22:E22"/>
    <mergeCell ref="F22:I22"/>
    <mergeCell ref="J22:K22"/>
    <mergeCell ref="B20:I20"/>
    <mergeCell ref="J20:K20"/>
    <mergeCell ref="M40:N40"/>
    <mergeCell ref="M41:N41"/>
    <mergeCell ref="M43:N43"/>
    <mergeCell ref="M44:N44"/>
    <mergeCell ref="M45:N45"/>
    <mergeCell ref="M47:N47"/>
    <mergeCell ref="M48:N48"/>
    <mergeCell ref="M49:N49"/>
    <mergeCell ref="M32:N32"/>
    <mergeCell ref="L86:M86"/>
    <mergeCell ref="B46:I46"/>
    <mergeCell ref="B47:I47"/>
    <mergeCell ref="I51:J51"/>
    <mergeCell ref="B48:I48"/>
    <mergeCell ref="B49:I49"/>
    <mergeCell ref="H86:J86"/>
    <mergeCell ref="H85:J85"/>
    <mergeCell ref="I53:M53"/>
    <mergeCell ref="B60:M60"/>
    <mergeCell ref="K66:M66"/>
    <mergeCell ref="B53:H53"/>
    <mergeCell ref="B86:F86"/>
    <mergeCell ref="C64:E64"/>
    <mergeCell ref="C65:E65"/>
    <mergeCell ref="M50:N50"/>
    <mergeCell ref="M55:N55"/>
    <mergeCell ref="M57:N57"/>
    <mergeCell ref="M58:N58"/>
    <mergeCell ref="L85:M85"/>
    <mergeCell ref="B78:N78"/>
    <mergeCell ref="M56:N56"/>
    <mergeCell ref="L51:N51"/>
    <mergeCell ref="B30:I30"/>
    <mergeCell ref="O4:O78"/>
    <mergeCell ref="L20:N20"/>
    <mergeCell ref="C67:E67"/>
    <mergeCell ref="C68:E68"/>
    <mergeCell ref="C63:E63"/>
    <mergeCell ref="K69:M69"/>
    <mergeCell ref="L8:N8"/>
    <mergeCell ref="L10:N10"/>
    <mergeCell ref="B12:N12"/>
    <mergeCell ref="B31:I31"/>
    <mergeCell ref="B32:I32"/>
    <mergeCell ref="B18:M18"/>
    <mergeCell ref="B24:M24"/>
    <mergeCell ref="B38:I38"/>
    <mergeCell ref="B39:I39"/>
    <mergeCell ref="B19:I19"/>
    <mergeCell ref="B33:I33"/>
    <mergeCell ref="B34:I34"/>
    <mergeCell ref="B35:I35"/>
    <mergeCell ref="B16:G16"/>
    <mergeCell ref="M37:N37"/>
    <mergeCell ref="M38:N38"/>
    <mergeCell ref="M39:N39"/>
    <mergeCell ref="C66:I66"/>
    <mergeCell ref="B1:N1"/>
    <mergeCell ref="B42:I42"/>
    <mergeCell ref="M42:N42"/>
    <mergeCell ref="B6:K6"/>
    <mergeCell ref="L6:N6"/>
    <mergeCell ref="B84:D84"/>
    <mergeCell ref="E84:F84"/>
    <mergeCell ref="E85:F85"/>
    <mergeCell ref="B37:I37"/>
    <mergeCell ref="B44:I44"/>
    <mergeCell ref="B45:I45"/>
    <mergeCell ref="B43:I43"/>
    <mergeCell ref="B40:I40"/>
    <mergeCell ref="B41:I41"/>
    <mergeCell ref="B76:N76"/>
    <mergeCell ref="B77:N77"/>
    <mergeCell ref="B73:N73"/>
    <mergeCell ref="B74:N74"/>
    <mergeCell ref="B75:N75"/>
    <mergeCell ref="B72:N72"/>
    <mergeCell ref="M46:N46"/>
    <mergeCell ref="B28:I28"/>
    <mergeCell ref="B29:I29"/>
  </mergeCells>
  <conditionalFormatting sqref="L51 K50">
    <cfRule type="containsText" dxfId="0" priority="1" operator="containsText" text="ERRADO">
      <formula>NOT(ISERROR(SEARCH("ERRADO",K50)))</formula>
    </cfRule>
  </conditionalFormatting>
  <printOptions horizontalCentered="1"/>
  <pageMargins left="0.19685039370078741" right="0.19685039370078741" top="0.19685039370078741" bottom="0.19685039370078741" header="0.31496062992125984" footer="3.937007874015748E-2"/>
  <pageSetup paperSize="9" scale="54" orientation="portrait" horizontalDpi="300" verticalDpi="300" r:id="rId1"/>
  <headerFooter alignWithMargins="0">
    <oddFooter>&amp;C&amp;"Arial Narrow,Normal"Rua Francisco Dal´Negro, n.º 3000 - C.E.P 83.025-320 - Fone: 3381-5952 - São José dos Pinhais - Paraná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C28"/>
  <sheetViews>
    <sheetView showGridLines="0" workbookViewId="0">
      <selection activeCell="G34" sqref="G34"/>
    </sheetView>
  </sheetViews>
  <sheetFormatPr defaultRowHeight="15" x14ac:dyDescent="0.25"/>
  <cols>
    <col min="2" max="2" width="12.5703125" bestFit="1" customWidth="1"/>
  </cols>
  <sheetData>
    <row r="2" spans="2:3" x14ac:dyDescent="0.25">
      <c r="B2" t="s">
        <v>2</v>
      </c>
    </row>
    <row r="3" spans="2:3" x14ac:dyDescent="0.25">
      <c r="B3" t="s">
        <v>1</v>
      </c>
      <c r="C3" s="1" t="s">
        <v>0</v>
      </c>
    </row>
    <row r="4" spans="2:3" x14ac:dyDescent="0.25">
      <c r="B4" t="s">
        <v>4</v>
      </c>
      <c r="C4" s="1" t="s">
        <v>3</v>
      </c>
    </row>
    <row r="17" spans="2:3" x14ac:dyDescent="0.25">
      <c r="B17" t="s">
        <v>10</v>
      </c>
    </row>
    <row r="19" spans="2:3" x14ac:dyDescent="0.25">
      <c r="C19" t="s">
        <v>14</v>
      </c>
    </row>
    <row r="20" spans="2:3" x14ac:dyDescent="0.25">
      <c r="C20" t="s">
        <v>15</v>
      </c>
    </row>
    <row r="21" spans="2:3" x14ac:dyDescent="0.25">
      <c r="C21" t="s">
        <v>18</v>
      </c>
    </row>
    <row r="22" spans="2:3" x14ac:dyDescent="0.25">
      <c r="C22" t="s">
        <v>17</v>
      </c>
    </row>
    <row r="24" spans="2:3" ht="16.5" x14ac:dyDescent="0.25">
      <c r="B24">
        <v>1</v>
      </c>
      <c r="C24" s="3" t="s">
        <v>12</v>
      </c>
    </row>
    <row r="25" spans="2:3" ht="16.5" x14ac:dyDescent="0.25">
      <c r="B25">
        <v>2</v>
      </c>
      <c r="C25" s="3" t="s">
        <v>11</v>
      </c>
    </row>
    <row r="26" spans="2:3" ht="16.5" x14ac:dyDescent="0.25">
      <c r="B26">
        <v>3</v>
      </c>
      <c r="C26" s="3" t="s">
        <v>13</v>
      </c>
    </row>
    <row r="27" spans="2:3" ht="16.5" x14ac:dyDescent="0.25">
      <c r="B27">
        <v>4</v>
      </c>
      <c r="C27" s="3" t="s">
        <v>16</v>
      </c>
    </row>
    <row r="28" spans="2:3" x14ac:dyDescent="0.25">
      <c r="C28" s="2" t="s">
        <v>19</v>
      </c>
    </row>
  </sheetData>
  <hyperlinks>
    <hyperlink ref="C3" r:id="rId1"/>
    <hyperlink ref="C4" r:id="rId2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AGO_2018</vt:lpstr>
      <vt:lpstr>Plan1</vt:lpstr>
      <vt:lpstr>AGO_2018!Area_de_impressao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gustavo.rozario</dc:creator>
  <cp:lastModifiedBy>paulo.souza</cp:lastModifiedBy>
  <cp:lastPrinted>2018-09-04T12:47:28Z</cp:lastPrinted>
  <dcterms:created xsi:type="dcterms:W3CDTF">2017-02-16T18:48:38Z</dcterms:created>
  <dcterms:modified xsi:type="dcterms:W3CDTF">2018-09-04T13:49:03Z</dcterms:modified>
</cp:coreProperties>
</file>